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15252" windowHeight="8688"/>
  </bookViews>
  <sheets>
    <sheet name="Лист2" sheetId="2" r:id="rId1"/>
    <sheet name="Лист3" sheetId="3" r:id="rId2"/>
  </sheets>
  <definedNames>
    <definedName name="_xlnm.Print_Titles" localSheetId="0">Лист2!$4:$5</definedName>
    <definedName name="_xlnm.Print_Area" localSheetId="0">Лист2!$A$1:$J$89</definedName>
  </definedNames>
  <calcPr calcId="124519"/>
</workbook>
</file>

<file path=xl/calcChain.xml><?xml version="1.0" encoding="utf-8"?>
<calcChain xmlns="http://schemas.openxmlformats.org/spreadsheetml/2006/main">
  <c r="C85" i="2"/>
  <c r="C83"/>
  <c r="C82"/>
  <c r="C80"/>
  <c r="C78"/>
  <c r="C76"/>
  <c r="C75"/>
  <c r="C73"/>
  <c r="C67"/>
  <c r="C68" s="1"/>
  <c r="C65"/>
  <c r="C60"/>
  <c r="C57"/>
  <c r="C55"/>
  <c r="C27"/>
  <c r="J38"/>
  <c r="H85"/>
  <c r="H82"/>
  <c r="H80"/>
  <c r="H78"/>
  <c r="H83" s="1"/>
  <c r="H75"/>
  <c r="H73"/>
  <c r="H76" s="1"/>
  <c r="H67"/>
  <c r="H65"/>
  <c r="H60"/>
  <c r="H57"/>
  <c r="H55"/>
  <c r="H27"/>
  <c r="B85"/>
  <c r="B83"/>
  <c r="B82"/>
  <c r="B80"/>
  <c r="B78"/>
  <c r="B76"/>
  <c r="B75"/>
  <c r="B73"/>
  <c r="B67"/>
  <c r="B65"/>
  <c r="B60"/>
  <c r="B57"/>
  <c r="B55"/>
  <c r="B27"/>
  <c r="C86" l="1"/>
  <c r="H68"/>
  <c r="H86" s="1"/>
  <c r="B68"/>
  <c r="B86" s="1"/>
  <c r="I85" l="1"/>
  <c r="J85" s="1"/>
  <c r="E85"/>
  <c r="F85" s="1"/>
  <c r="D85"/>
  <c r="F84"/>
  <c r="D84"/>
  <c r="I82"/>
  <c r="E82"/>
  <c r="F82" s="1"/>
  <c r="D82"/>
  <c r="F81"/>
  <c r="D81"/>
  <c r="I80"/>
  <c r="J80" s="1"/>
  <c r="E80"/>
  <c r="F80" s="1"/>
  <c r="D80"/>
  <c r="F79"/>
  <c r="D79"/>
  <c r="I78"/>
  <c r="E78"/>
  <c r="D78"/>
  <c r="F77"/>
  <c r="D77"/>
  <c r="D76"/>
  <c r="I75"/>
  <c r="J75" s="1"/>
  <c r="E75"/>
  <c r="F75" s="1"/>
  <c r="D75"/>
  <c r="F74"/>
  <c r="G74" s="1"/>
  <c r="D74"/>
  <c r="I73"/>
  <c r="E73"/>
  <c r="D73"/>
  <c r="J72"/>
  <c r="F72"/>
  <c r="D72"/>
  <c r="J71"/>
  <c r="F71"/>
  <c r="D71"/>
  <c r="J70"/>
  <c r="F70"/>
  <c r="D70"/>
  <c r="J69"/>
  <c r="F69"/>
  <c r="D69"/>
  <c r="I67"/>
  <c r="J67" s="1"/>
  <c r="E67"/>
  <c r="F67" s="1"/>
  <c r="J66"/>
  <c r="F66"/>
  <c r="G66" s="1"/>
  <c r="D66"/>
  <c r="I65"/>
  <c r="E65"/>
  <c r="F65" s="1"/>
  <c r="D65"/>
  <c r="J64"/>
  <c r="F64"/>
  <c r="D64"/>
  <c r="J63"/>
  <c r="F63"/>
  <c r="D63"/>
  <c r="J62"/>
  <c r="F62"/>
  <c r="D62"/>
  <c r="J61"/>
  <c r="F61"/>
  <c r="D61"/>
  <c r="I60"/>
  <c r="J60" s="1"/>
  <c r="E60"/>
  <c r="F60" s="1"/>
  <c r="D60"/>
  <c r="J59"/>
  <c r="F59"/>
  <c r="D59"/>
  <c r="J58"/>
  <c r="F58"/>
  <c r="D58"/>
  <c r="I57"/>
  <c r="J57" s="1"/>
  <c r="E57"/>
  <c r="F57" s="1"/>
  <c r="D57"/>
  <c r="J56"/>
  <c r="F56"/>
  <c r="G56" s="1"/>
  <c r="D56"/>
  <c r="I55"/>
  <c r="J55" s="1"/>
  <c r="E55"/>
  <c r="D55"/>
  <c r="F54"/>
  <c r="D54"/>
  <c r="F53"/>
  <c r="D53"/>
  <c r="J52"/>
  <c r="F52"/>
  <c r="D52"/>
  <c r="F51"/>
  <c r="D51"/>
  <c r="F50"/>
  <c r="D50"/>
  <c r="F49"/>
  <c r="D49"/>
  <c r="F48"/>
  <c r="D48"/>
  <c r="F47"/>
  <c r="D47"/>
  <c r="F46"/>
  <c r="D46"/>
  <c r="F45"/>
  <c r="D45"/>
  <c r="F44"/>
  <c r="D44"/>
  <c r="F43"/>
  <c r="D43"/>
  <c r="F42"/>
  <c r="D42"/>
  <c r="F41"/>
  <c r="D41"/>
  <c r="F40"/>
  <c r="D40"/>
  <c r="F39"/>
  <c r="D39"/>
  <c r="F38"/>
  <c r="D38"/>
  <c r="F37"/>
  <c r="D37"/>
  <c r="J36"/>
  <c r="F36"/>
  <c r="D36"/>
  <c r="J35"/>
  <c r="F35"/>
  <c r="D35"/>
  <c r="J34"/>
  <c r="F34"/>
  <c r="D34"/>
  <c r="J33"/>
  <c r="F33"/>
  <c r="D33"/>
  <c r="J32"/>
  <c r="F32"/>
  <c r="D32"/>
  <c r="J31"/>
  <c r="F31"/>
  <c r="D31"/>
  <c r="J30"/>
  <c r="F30"/>
  <c r="D30"/>
  <c r="J29"/>
  <c r="F29"/>
  <c r="D29"/>
  <c r="J28"/>
  <c r="F28"/>
  <c r="D28"/>
  <c r="I27"/>
  <c r="J27" s="1"/>
  <c r="E27"/>
  <c r="D27"/>
  <c r="J26"/>
  <c r="F26"/>
  <c r="D26"/>
  <c r="J25"/>
  <c r="F25"/>
  <c r="D25"/>
  <c r="J24"/>
  <c r="F24"/>
  <c r="D24"/>
  <c r="J23"/>
  <c r="F23"/>
  <c r="D23"/>
  <c r="J22"/>
  <c r="F22"/>
  <c r="D22"/>
  <c r="J21"/>
  <c r="F21"/>
  <c r="D21"/>
  <c r="J20"/>
  <c r="F20"/>
  <c r="D20"/>
  <c r="J19"/>
  <c r="F19"/>
  <c r="D19"/>
  <c r="J18"/>
  <c r="F18"/>
  <c r="D18"/>
  <c r="J17"/>
  <c r="F17"/>
  <c r="D17"/>
  <c r="J16"/>
  <c r="F16"/>
  <c r="D16"/>
  <c r="J15"/>
  <c r="F15"/>
  <c r="D15"/>
  <c r="J14"/>
  <c r="F14"/>
  <c r="D14"/>
  <c r="J13"/>
  <c r="F13"/>
  <c r="D13"/>
  <c r="J12"/>
  <c r="F12"/>
  <c r="D12"/>
  <c r="J11"/>
  <c r="F11"/>
  <c r="D11"/>
  <c r="J10"/>
  <c r="F10"/>
  <c r="D10"/>
  <c r="J9"/>
  <c r="F9"/>
  <c r="D9"/>
  <c r="J8"/>
  <c r="F8"/>
  <c r="D8"/>
  <c r="J7"/>
  <c r="F7"/>
  <c r="D7"/>
  <c r="J6"/>
  <c r="F6"/>
  <c r="D6"/>
  <c r="G39" l="1"/>
  <c r="G43"/>
  <c r="G45"/>
  <c r="G47"/>
  <c r="G53"/>
  <c r="G60"/>
  <c r="G64"/>
  <c r="G75"/>
  <c r="G77"/>
  <c r="I76"/>
  <c r="J76" s="1"/>
  <c r="I83"/>
  <c r="J83" s="1"/>
  <c r="G58"/>
  <c r="G31"/>
  <c r="G59"/>
  <c r="G63"/>
  <c r="G79"/>
  <c r="G82"/>
  <c r="E76"/>
  <c r="F76" s="1"/>
  <c r="G76" s="1"/>
  <c r="G54"/>
  <c r="G49"/>
  <c r="G48"/>
  <c r="G19"/>
  <c r="G52"/>
  <c r="G61"/>
  <c r="G81"/>
  <c r="J82"/>
  <c r="E83"/>
  <c r="F83" s="1"/>
  <c r="F78"/>
  <c r="G72"/>
  <c r="G71"/>
  <c r="G70"/>
  <c r="G69"/>
  <c r="G41"/>
  <c r="G40"/>
  <c r="G37"/>
  <c r="G36"/>
  <c r="G35"/>
  <c r="G34"/>
  <c r="G33"/>
  <c r="G32"/>
  <c r="G30"/>
  <c r="G29"/>
  <c r="G28"/>
  <c r="G23"/>
  <c r="G15"/>
  <c r="G11"/>
  <c r="G7"/>
  <c r="G78"/>
  <c r="G44"/>
  <c r="G51"/>
  <c r="G62"/>
  <c r="G65"/>
  <c r="G80"/>
  <c r="G8"/>
  <c r="G12"/>
  <c r="G16"/>
  <c r="G24"/>
  <c r="G42"/>
  <c r="G50"/>
  <c r="G9"/>
  <c r="G13"/>
  <c r="G17"/>
  <c r="G21"/>
  <c r="G25"/>
  <c r="G57"/>
  <c r="G84"/>
  <c r="G6"/>
  <c r="G10"/>
  <c r="G14"/>
  <c r="G18"/>
  <c r="G22"/>
  <c r="G26"/>
  <c r="G38"/>
  <c r="G46"/>
  <c r="G20"/>
  <c r="G85"/>
  <c r="D86"/>
  <c r="F27"/>
  <c r="G27" s="1"/>
  <c r="F55"/>
  <c r="G55" s="1"/>
  <c r="E68"/>
  <c r="I68"/>
  <c r="J68" s="1"/>
  <c r="J65"/>
  <c r="J78"/>
  <c r="D67"/>
  <c r="G67" s="1"/>
  <c r="F73"/>
  <c r="G73" s="1"/>
  <c r="J73"/>
  <c r="D83"/>
  <c r="G83" l="1"/>
  <c r="I86"/>
  <c r="J86" s="1"/>
  <c r="E86"/>
  <c r="F86" s="1"/>
  <c r="G86" s="1"/>
  <c r="D68"/>
  <c r="F68"/>
  <c r="G68" l="1"/>
</calcChain>
</file>

<file path=xl/sharedStrings.xml><?xml version="1.0" encoding="utf-8"?>
<sst xmlns="http://schemas.openxmlformats.org/spreadsheetml/2006/main" count="92" uniqueCount="92">
  <si>
    <t>АМУ ДОУ № 20</t>
  </si>
  <si>
    <t>ИТОГО Д/С</t>
  </si>
  <si>
    <t>ИТОГО школы</t>
  </si>
  <si>
    <t>ИТОГО многопрофильные учреждения</t>
  </si>
  <si>
    <t>ИТОГО ХЭН</t>
  </si>
  <si>
    <t>ИТОГО спортивные школы</t>
  </si>
  <si>
    <t>Образование ИТОГО</t>
  </si>
  <si>
    <t xml:space="preserve">КДЦ </t>
  </si>
  <si>
    <t>ЦСКДУ</t>
  </si>
  <si>
    <t>ИТОГО театрально - зрелищные учреждения</t>
  </si>
  <si>
    <t>Межпоселенческая центральная библиотека</t>
  </si>
  <si>
    <t>ИТОГО Библиотека</t>
  </si>
  <si>
    <t>ИТОГО культура</t>
  </si>
  <si>
    <t>ИТОГО Молодежные центры</t>
  </si>
  <si>
    <t>ППЦ</t>
  </si>
  <si>
    <t>ИТОГО ППЦ</t>
  </si>
  <si>
    <t>ИТОГО молодежная политика</t>
  </si>
  <si>
    <t>ВСЕГО</t>
  </si>
  <si>
    <t>Наименование учреждения</t>
  </si>
  <si>
    <t>ИТОГО спортивные школы с ледовыми дворцами</t>
  </si>
  <si>
    <t>Прочие</t>
  </si>
  <si>
    <t>МБУ "Градорегулирование и инфраструктурное развитие"</t>
  </si>
  <si>
    <t>МБУ "Центр военно - патриотической работы и подготовки допризывной молодежи Ватан"</t>
  </si>
  <si>
    <t>ФОРПОСТы</t>
  </si>
  <si>
    <t>МБДОУ № 1</t>
  </si>
  <si>
    <t>МБДОУ № 3</t>
  </si>
  <si>
    <t>МБДОУ № 2</t>
  </si>
  <si>
    <t>МБДОУ № 6</t>
  </si>
  <si>
    <t>МБДОУ № 7</t>
  </si>
  <si>
    <t>МБДОУ № 8</t>
  </si>
  <si>
    <t>МБДОУ № 11</t>
  </si>
  <si>
    <t>МБДОУ № 14</t>
  </si>
  <si>
    <t>МБДОУ № 16</t>
  </si>
  <si>
    <t>МБДОУ № 17</t>
  </si>
  <si>
    <t>МБДОУ № 19</t>
  </si>
  <si>
    <t>МБДОУ № 21</t>
  </si>
  <si>
    <t>МБДОУ № 22</t>
  </si>
  <si>
    <t>МБДОУ № 23</t>
  </si>
  <si>
    <t>МБДОУ № 26</t>
  </si>
  <si>
    <t>МБДОУ № 27</t>
  </si>
  <si>
    <t>МБДОУ № 28</t>
  </si>
  <si>
    <t>МБДОУ Лучовский д/с</t>
  </si>
  <si>
    <t>МБОУ Гимназия № 1</t>
  </si>
  <si>
    <t>МБОУ Гимназия № 3</t>
  </si>
  <si>
    <t>МБОУ Гимназия № 2</t>
  </si>
  <si>
    <t>МБОУ Лицей №1</t>
  </si>
  <si>
    <t>МБОУ СОШ № 1</t>
  </si>
  <si>
    <t>МБОУ СОШ № 16</t>
  </si>
  <si>
    <t>МБОУ СОШ № 4</t>
  </si>
  <si>
    <t>МБОУ СОШ № 5</t>
  </si>
  <si>
    <t>МБОУ ООШ № 6</t>
  </si>
  <si>
    <t>МБОУ Александровская СОШ</t>
  </si>
  <si>
    <t>МБОУ Данауровская НОШ</t>
  </si>
  <si>
    <t>МБОУ Адельшинская СОШ</t>
  </si>
  <si>
    <t>МБОУ В.Кондратинская СОШ</t>
  </si>
  <si>
    <t>МБОУ Каргалинская гимназия</t>
  </si>
  <si>
    <t>МБОУ Красноярская ООШ</t>
  </si>
  <si>
    <t>МБОУ Кубасская СОШ</t>
  </si>
  <si>
    <t>МБОУ Кутлушкинская СОШ</t>
  </si>
  <si>
    <t>МБОУ Лучовская СОШ</t>
  </si>
  <si>
    <t>МБОУ Муслюмкинская СОШ</t>
  </si>
  <si>
    <t>МБОУ Н.Кондратинская СОШ</t>
  </si>
  <si>
    <t>МБОУ Старо-Ромашкинская СОШ</t>
  </si>
  <si>
    <t>МБОУ Т.Баганинская СОШ</t>
  </si>
  <si>
    <t>МБОУ Т.Сарсазская СОШ</t>
  </si>
  <si>
    <t>МБОУ Т.Толкишская СОШ</t>
  </si>
  <si>
    <t>МБОУ Ч.Высельская СОШ</t>
  </si>
  <si>
    <t>МБОУ Чув. Елтанская СОШ</t>
  </si>
  <si>
    <t>МБОУ Юлдузская СОШ</t>
  </si>
  <si>
    <t>МБОУ ДОД ДТДиМ</t>
  </si>
  <si>
    <t>МБОУ ДОД Детская школа искусств</t>
  </si>
  <si>
    <t>МБОУ ДОД Детская художественная школа</t>
  </si>
  <si>
    <t>МБОУ ДОД ДЮСШ "Гимнаст"</t>
  </si>
  <si>
    <t>МБОУ ДОД ДЮСШ "Батыр"</t>
  </si>
  <si>
    <t>МБОУ ДОД ДЮСШ "Олимп"</t>
  </si>
  <si>
    <t>МБУ ДО ДЮСШ "Лидер"</t>
  </si>
  <si>
    <t>МБУ ДО ДЮСШ "Ледовый дворец спорта"</t>
  </si>
  <si>
    <t>АМУ Культурный центр "Чистай"</t>
  </si>
  <si>
    <t>МБУ "Молодежный центр"</t>
  </si>
  <si>
    <t>МБДОУ № 5</t>
  </si>
  <si>
    <t>МБДОУ Чист.Высельск. д/с</t>
  </si>
  <si>
    <t>КДЦ (парк)</t>
  </si>
  <si>
    <t>Фактический объем расходов направляемых на выплату заработной платы</t>
  </si>
  <si>
    <t>объем расходов направляемых на выплату заработной платы по ПКМ РТ</t>
  </si>
  <si>
    <t>План на 2019 год, тыс.руб.</t>
  </si>
  <si>
    <t>Фактическое исполнение на 01.07.2019г., тыс.руб.</t>
  </si>
  <si>
    <t>%                     исполнения плана на 2019г. с фактическим исполнением на 01.07.2019г.</t>
  </si>
  <si>
    <t>Фактическое исполнение на 01.08.2019г., тыс.руб.</t>
  </si>
  <si>
    <t>%                     исполнения плана на 2019г. с фактическим исполнением на 01.08.2019г.</t>
  </si>
  <si>
    <t>Отклонение исполненения между показателями на 01.07.2019г. и 01.08.2019г.          (%)</t>
  </si>
  <si>
    <t>%                     исполнения плана на 2019г. з/платы с фактическим исполнением на 01.08.2019г.</t>
  </si>
  <si>
    <t xml:space="preserve"> Сравнительный анализ фактического объёма доходов от оказания платных услуг в разрезе учреждений на 01.08.2019 с показателями на 01.07.2019 и с плановыми показателями на 2019г.  по Чистопольскому муниципальному району </t>
  </si>
</sst>
</file>

<file path=xl/styles.xml><?xml version="1.0" encoding="utf-8"?>
<styleSheet xmlns="http://schemas.openxmlformats.org/spreadsheetml/2006/main">
  <numFmts count="1">
    <numFmt numFmtId="164" formatCode="0.0%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Arial Cyr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u/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9.5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2" fillId="0" borderId="0" xfId="1" applyAlignment="1"/>
    <xf numFmtId="0" fontId="0" fillId="0" borderId="0" xfId="0" applyAlignment="1">
      <alignment wrapText="1"/>
    </xf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/>
    <xf numFmtId="164" fontId="0" fillId="2" borderId="1" xfId="0" applyNumberFormat="1" applyFill="1" applyBorder="1"/>
    <xf numFmtId="0" fontId="9" fillId="2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164" fontId="1" fillId="2" borderId="1" xfId="0" applyNumberFormat="1" applyFont="1" applyFill="1" applyBorder="1"/>
    <xf numFmtId="164" fontId="10" fillId="2" borderId="1" xfId="0" applyNumberFormat="1" applyFont="1" applyFill="1" applyBorder="1" applyAlignment="1">
      <alignment vertical="center"/>
    </xf>
    <xf numFmtId="164" fontId="0" fillId="0" borderId="1" xfId="0" applyNumberFormat="1" applyFill="1" applyBorder="1"/>
    <xf numFmtId="0" fontId="0" fillId="0" borderId="0" xfId="0" applyFill="1"/>
    <xf numFmtId="0" fontId="1" fillId="0" borderId="0" xfId="0" applyFont="1" applyFill="1"/>
    <xf numFmtId="0" fontId="0" fillId="0" borderId="1" xfId="0" applyNumberFormat="1" applyFill="1" applyBorder="1"/>
    <xf numFmtId="0" fontId="0" fillId="2" borderId="1" xfId="0" applyNumberFormat="1" applyFill="1" applyBorder="1"/>
    <xf numFmtId="164" fontId="0" fillId="2" borderId="1" xfId="0" applyNumberFormat="1" applyFont="1" applyFill="1" applyBorder="1"/>
    <xf numFmtId="164" fontId="1" fillId="0" borderId="1" xfId="0" applyNumberFormat="1" applyFont="1" applyFill="1" applyBorder="1"/>
    <xf numFmtId="164" fontId="10" fillId="0" borderId="1" xfId="0" applyNumberFormat="1" applyFont="1" applyFill="1" applyBorder="1"/>
    <xf numFmtId="164" fontId="8" fillId="0" borderId="1" xfId="0" applyNumberFormat="1" applyFont="1" applyFill="1" applyBorder="1"/>
    <xf numFmtId="0" fontId="3" fillId="0" borderId="0" xfId="1" applyFont="1" applyAlignment="1">
      <alignment wrapText="1"/>
    </xf>
    <xf numFmtId="49" fontId="0" fillId="0" borderId="0" xfId="0" applyNumberFormat="1" applyAlignment="1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49" fontId="0" fillId="0" borderId="0" xfId="0" applyNumberFormat="1" applyAlignment="1"/>
    <xf numFmtId="0" fontId="0" fillId="0" borderId="0" xfId="0" applyAlignment="1"/>
    <xf numFmtId="0" fontId="3" fillId="0" borderId="0" xfId="1" applyFont="1" applyAlignment="1">
      <alignment horizont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0"/>
  <sheetViews>
    <sheetView tabSelected="1" workbookViewId="0">
      <selection activeCell="I34" sqref="I34"/>
    </sheetView>
  </sheetViews>
  <sheetFormatPr defaultRowHeight="14.4"/>
  <cols>
    <col min="1" max="1" width="27.33203125" customWidth="1"/>
    <col min="2" max="2" width="11.21875" customWidth="1"/>
    <col min="3" max="3" width="12.5546875" customWidth="1"/>
    <col min="4" max="10" width="17.21875" customWidth="1"/>
  </cols>
  <sheetData>
    <row r="1" spans="1:14" ht="7.2" customHeight="1"/>
    <row r="2" spans="1:14" ht="55.2" customHeight="1">
      <c r="A2" s="32" t="s">
        <v>91</v>
      </c>
      <c r="B2" s="32"/>
      <c r="C2" s="32"/>
      <c r="D2" s="32"/>
      <c r="E2" s="32"/>
      <c r="F2" s="32"/>
      <c r="G2" s="32"/>
      <c r="H2" s="32"/>
      <c r="I2" s="32"/>
      <c r="J2" s="32"/>
      <c r="K2" s="26"/>
      <c r="L2" s="26"/>
      <c r="M2" s="1"/>
      <c r="N2" s="1"/>
    </row>
    <row r="3" spans="1:14" ht="22.8" customHeight="1">
      <c r="A3" s="33"/>
      <c r="B3" s="33"/>
      <c r="C3" s="33"/>
    </row>
    <row r="4" spans="1:14" ht="14.4" customHeight="1">
      <c r="A4" s="34" t="s">
        <v>18</v>
      </c>
      <c r="B4" s="34" t="s">
        <v>84</v>
      </c>
      <c r="C4" s="34" t="s">
        <v>85</v>
      </c>
      <c r="D4" s="35" t="s">
        <v>86</v>
      </c>
      <c r="E4" s="36" t="s">
        <v>87</v>
      </c>
      <c r="F4" s="36" t="s">
        <v>88</v>
      </c>
      <c r="G4" s="37" t="s">
        <v>89</v>
      </c>
      <c r="H4" s="28" t="s">
        <v>83</v>
      </c>
      <c r="I4" s="28" t="s">
        <v>82</v>
      </c>
      <c r="J4" s="28" t="s">
        <v>90</v>
      </c>
    </row>
    <row r="5" spans="1:14" ht="103.8" customHeight="1">
      <c r="A5" s="34"/>
      <c r="B5" s="34"/>
      <c r="C5" s="34"/>
      <c r="D5" s="35"/>
      <c r="E5" s="36"/>
      <c r="F5" s="36"/>
      <c r="G5" s="38"/>
      <c r="H5" s="29"/>
      <c r="I5" s="29"/>
      <c r="J5" s="29"/>
    </row>
    <row r="6" spans="1:14" s="18" customFormat="1">
      <c r="A6" s="13" t="s">
        <v>24</v>
      </c>
      <c r="B6" s="13">
        <v>160</v>
      </c>
      <c r="C6" s="20">
        <v>131.69999999999999</v>
      </c>
      <c r="D6" s="17">
        <f>C6/B6</f>
        <v>0.82312499999999988</v>
      </c>
      <c r="E6" s="20">
        <v>134.1</v>
      </c>
      <c r="F6" s="17">
        <f>E6/B6</f>
        <v>0.83812500000000001</v>
      </c>
      <c r="G6" s="17">
        <f>F6-D6</f>
        <v>1.5000000000000124E-2</v>
      </c>
      <c r="H6" s="20">
        <v>120</v>
      </c>
      <c r="I6" s="20">
        <v>92.6</v>
      </c>
      <c r="J6" s="17">
        <f>I6/H6</f>
        <v>0.77166666666666661</v>
      </c>
    </row>
    <row r="7" spans="1:14" s="18" customFormat="1">
      <c r="A7" s="13" t="s">
        <v>26</v>
      </c>
      <c r="B7" s="13">
        <v>102</v>
      </c>
      <c r="C7" s="20">
        <v>86.7</v>
      </c>
      <c r="D7" s="17">
        <f>C7/B7</f>
        <v>0.85</v>
      </c>
      <c r="E7" s="20">
        <v>86.7</v>
      </c>
      <c r="F7" s="17">
        <f t="shared" ref="F7:F70" si="0">E7/B7</f>
        <v>0.85</v>
      </c>
      <c r="G7" s="17">
        <f t="shared" ref="G7:G70" si="1">F7-D7</f>
        <v>0</v>
      </c>
      <c r="H7" s="20">
        <v>76.5</v>
      </c>
      <c r="I7" s="20">
        <v>65.3</v>
      </c>
      <c r="J7" s="17">
        <f t="shared" ref="J7:J70" si="2">I7/H7</f>
        <v>0.85359477124183003</v>
      </c>
    </row>
    <row r="8" spans="1:14">
      <c r="A8" s="4" t="s">
        <v>25</v>
      </c>
      <c r="B8" s="4">
        <v>32</v>
      </c>
      <c r="C8" s="21">
        <v>27.5</v>
      </c>
      <c r="D8" s="11">
        <f>C8/B8</f>
        <v>0.859375</v>
      </c>
      <c r="E8" s="21">
        <v>27.5</v>
      </c>
      <c r="F8" s="17">
        <f t="shared" si="0"/>
        <v>0.859375</v>
      </c>
      <c r="G8" s="17">
        <f t="shared" si="1"/>
        <v>0</v>
      </c>
      <c r="H8" s="21">
        <v>24</v>
      </c>
      <c r="I8" s="21">
        <v>20.399999999999999</v>
      </c>
      <c r="J8" s="17">
        <f t="shared" si="2"/>
        <v>0.85</v>
      </c>
    </row>
    <row r="9" spans="1:14">
      <c r="A9" s="4" t="s">
        <v>79</v>
      </c>
      <c r="B9" s="4">
        <v>61</v>
      </c>
      <c r="C9" s="21">
        <v>47.7</v>
      </c>
      <c r="D9" s="11">
        <f>C9/B9</f>
        <v>0.78196721311475414</v>
      </c>
      <c r="E9" s="21">
        <v>47.7</v>
      </c>
      <c r="F9" s="17">
        <f t="shared" si="0"/>
        <v>0.78196721311475414</v>
      </c>
      <c r="G9" s="17">
        <f t="shared" si="1"/>
        <v>0</v>
      </c>
      <c r="H9" s="21">
        <v>36.200000000000003</v>
      </c>
      <c r="I9" s="21">
        <v>36.200000000000003</v>
      </c>
      <c r="J9" s="17">
        <f t="shared" si="2"/>
        <v>1</v>
      </c>
    </row>
    <row r="10" spans="1:14" s="9" customFormat="1">
      <c r="A10" s="4" t="s">
        <v>27</v>
      </c>
      <c r="B10" s="4">
        <v>110</v>
      </c>
      <c r="C10" s="21">
        <v>79.400000000000006</v>
      </c>
      <c r="D10" s="11">
        <f t="shared" ref="D10:D74" si="3">C10/B10</f>
        <v>0.72181818181818191</v>
      </c>
      <c r="E10" s="21">
        <v>79.400000000000006</v>
      </c>
      <c r="F10" s="17">
        <f t="shared" si="0"/>
        <v>0.72181818181818191</v>
      </c>
      <c r="G10" s="17">
        <f t="shared" si="1"/>
        <v>0</v>
      </c>
      <c r="H10" s="21">
        <v>87.9</v>
      </c>
      <c r="I10" s="21">
        <v>60.8</v>
      </c>
      <c r="J10" s="17">
        <f t="shared" si="2"/>
        <v>0.69169510807736057</v>
      </c>
    </row>
    <row r="11" spans="1:14" s="9" customFormat="1">
      <c r="A11" s="4" t="s">
        <v>28</v>
      </c>
      <c r="B11" s="4">
        <v>47</v>
      </c>
      <c r="C11" s="21">
        <v>37</v>
      </c>
      <c r="D11" s="11">
        <f t="shared" si="3"/>
        <v>0.78723404255319152</v>
      </c>
      <c r="E11" s="21">
        <v>39.9</v>
      </c>
      <c r="F11" s="17">
        <f t="shared" si="0"/>
        <v>0.84893617021276591</v>
      </c>
      <c r="G11" s="17">
        <f t="shared" si="1"/>
        <v>6.1702127659574391E-2</v>
      </c>
      <c r="H11" s="21">
        <v>35.25</v>
      </c>
      <c r="I11" s="21">
        <v>6.3</v>
      </c>
      <c r="J11" s="17">
        <f t="shared" si="2"/>
        <v>0.17872340425531916</v>
      </c>
    </row>
    <row r="12" spans="1:14" s="18" customFormat="1">
      <c r="A12" s="13" t="s">
        <v>29</v>
      </c>
      <c r="B12" s="13">
        <v>200</v>
      </c>
      <c r="C12" s="20">
        <v>149.1</v>
      </c>
      <c r="D12" s="17">
        <f t="shared" si="3"/>
        <v>0.74549999999999994</v>
      </c>
      <c r="E12" s="20">
        <v>149.69999999999999</v>
      </c>
      <c r="F12" s="17">
        <f t="shared" si="0"/>
        <v>0.74849999999999994</v>
      </c>
      <c r="G12" s="17">
        <f t="shared" si="1"/>
        <v>3.0000000000000027E-3</v>
      </c>
      <c r="H12" s="20">
        <v>150</v>
      </c>
      <c r="I12" s="20">
        <v>118.4</v>
      </c>
      <c r="J12" s="17">
        <f t="shared" si="2"/>
        <v>0.78933333333333333</v>
      </c>
    </row>
    <row r="13" spans="1:14" s="9" customFormat="1">
      <c r="A13" s="4" t="s">
        <v>30</v>
      </c>
      <c r="B13" s="4">
        <v>100.3</v>
      </c>
      <c r="C13" s="21">
        <v>106.2</v>
      </c>
      <c r="D13" s="11">
        <f t="shared" si="3"/>
        <v>1.0588235294117647</v>
      </c>
      <c r="E13" s="21">
        <v>106.2</v>
      </c>
      <c r="F13" s="17">
        <f t="shared" si="0"/>
        <v>1.0588235294117647</v>
      </c>
      <c r="G13" s="17">
        <f t="shared" si="1"/>
        <v>0</v>
      </c>
      <c r="H13" s="21">
        <v>81.3</v>
      </c>
      <c r="I13" s="21">
        <v>81.3</v>
      </c>
      <c r="J13" s="17">
        <f t="shared" si="2"/>
        <v>1</v>
      </c>
    </row>
    <row r="14" spans="1:14" s="9" customFormat="1">
      <c r="A14" s="4" t="s">
        <v>31</v>
      </c>
      <c r="B14" s="4">
        <v>174</v>
      </c>
      <c r="C14" s="21">
        <v>117.7</v>
      </c>
      <c r="D14" s="11">
        <f t="shared" si="3"/>
        <v>0.6764367816091954</v>
      </c>
      <c r="E14" s="21">
        <v>117.7</v>
      </c>
      <c r="F14" s="17">
        <f t="shared" si="0"/>
        <v>0.6764367816091954</v>
      </c>
      <c r="G14" s="17">
        <f t="shared" si="1"/>
        <v>0</v>
      </c>
      <c r="H14" s="21">
        <v>130.5</v>
      </c>
      <c r="I14" s="21">
        <v>94.7</v>
      </c>
      <c r="J14" s="17">
        <f t="shared" si="2"/>
        <v>0.72567049808429118</v>
      </c>
    </row>
    <row r="15" spans="1:14" s="9" customFormat="1">
      <c r="A15" s="4" t="s">
        <v>32</v>
      </c>
      <c r="B15" s="4">
        <v>80.400000000000006</v>
      </c>
      <c r="C15" s="21">
        <v>71.8</v>
      </c>
      <c r="D15" s="11">
        <f t="shared" si="3"/>
        <v>0.89303482587064664</v>
      </c>
      <c r="E15" s="21">
        <v>71.8</v>
      </c>
      <c r="F15" s="17">
        <f t="shared" si="0"/>
        <v>0.89303482587064664</v>
      </c>
      <c r="G15" s="17">
        <f t="shared" si="1"/>
        <v>0</v>
      </c>
      <c r="H15" s="21">
        <v>60.3</v>
      </c>
      <c r="I15" s="21">
        <v>55.6</v>
      </c>
      <c r="J15" s="17">
        <f t="shared" si="2"/>
        <v>0.92205638474295193</v>
      </c>
    </row>
    <row r="16" spans="1:14" s="9" customFormat="1">
      <c r="A16" s="4" t="s">
        <v>33</v>
      </c>
      <c r="B16" s="4">
        <v>110</v>
      </c>
      <c r="C16" s="21">
        <v>108.6</v>
      </c>
      <c r="D16" s="11">
        <f t="shared" si="3"/>
        <v>0.98727272727272719</v>
      </c>
      <c r="E16" s="21">
        <v>108.6</v>
      </c>
      <c r="F16" s="17">
        <f t="shared" si="0"/>
        <v>0.98727272727272719</v>
      </c>
      <c r="G16" s="17">
        <f t="shared" si="1"/>
        <v>0</v>
      </c>
      <c r="H16" s="21">
        <v>96.6</v>
      </c>
      <c r="I16" s="21">
        <v>96.6</v>
      </c>
      <c r="J16" s="17">
        <f t="shared" si="2"/>
        <v>1</v>
      </c>
    </row>
    <row r="17" spans="1:10" s="18" customFormat="1">
      <c r="A17" s="13" t="s">
        <v>34</v>
      </c>
      <c r="B17" s="13">
        <v>93.8</v>
      </c>
      <c r="C17" s="20">
        <v>74.900000000000006</v>
      </c>
      <c r="D17" s="17">
        <f t="shared" si="3"/>
        <v>0.79850746268656725</v>
      </c>
      <c r="E17" s="20">
        <v>79.7</v>
      </c>
      <c r="F17" s="17">
        <f t="shared" si="0"/>
        <v>0.84968017057569301</v>
      </c>
      <c r="G17" s="17">
        <f t="shared" si="1"/>
        <v>5.1172707889125757E-2</v>
      </c>
      <c r="H17" s="20">
        <v>59.7</v>
      </c>
      <c r="I17" s="20">
        <v>49.2</v>
      </c>
      <c r="J17" s="17">
        <f t="shared" si="2"/>
        <v>0.82412060301507539</v>
      </c>
    </row>
    <row r="18" spans="1:10" s="18" customFormat="1">
      <c r="A18" s="13" t="s">
        <v>35</v>
      </c>
      <c r="B18" s="13">
        <v>77.7</v>
      </c>
      <c r="C18" s="20">
        <v>47.5</v>
      </c>
      <c r="D18" s="17">
        <f t="shared" si="3"/>
        <v>0.61132561132561125</v>
      </c>
      <c r="E18" s="20">
        <v>47.5</v>
      </c>
      <c r="F18" s="17">
        <f t="shared" si="0"/>
        <v>0.61132561132561125</v>
      </c>
      <c r="G18" s="17">
        <f t="shared" si="1"/>
        <v>0</v>
      </c>
      <c r="H18" s="20">
        <v>58.27</v>
      </c>
      <c r="I18" s="20">
        <v>37.200000000000003</v>
      </c>
      <c r="J18" s="17">
        <f t="shared" si="2"/>
        <v>0.63840741376351473</v>
      </c>
    </row>
    <row r="19" spans="1:10" s="9" customFormat="1">
      <c r="A19" s="4" t="s">
        <v>36</v>
      </c>
      <c r="B19" s="4">
        <v>81</v>
      </c>
      <c r="C19" s="21">
        <v>49.5</v>
      </c>
      <c r="D19" s="11">
        <f t="shared" si="3"/>
        <v>0.61111111111111116</v>
      </c>
      <c r="E19" s="21">
        <v>48.8</v>
      </c>
      <c r="F19" s="17">
        <f t="shared" si="0"/>
        <v>0.60246913580246908</v>
      </c>
      <c r="G19" s="17">
        <f t="shared" si="1"/>
        <v>-8.6419753086420803E-3</v>
      </c>
      <c r="H19" s="21">
        <v>60.75</v>
      </c>
      <c r="I19" s="21">
        <v>29.1</v>
      </c>
      <c r="J19" s="17">
        <f t="shared" si="2"/>
        <v>0.47901234567901235</v>
      </c>
    </row>
    <row r="20" spans="1:10" s="9" customFormat="1">
      <c r="A20" s="4" t="s">
        <v>37</v>
      </c>
      <c r="B20" s="4">
        <v>52</v>
      </c>
      <c r="C20" s="21">
        <v>57.9</v>
      </c>
      <c r="D20" s="11">
        <f t="shared" si="3"/>
        <v>1.1134615384615385</v>
      </c>
      <c r="E20" s="21">
        <v>57.9</v>
      </c>
      <c r="F20" s="17">
        <f t="shared" si="0"/>
        <v>1.1134615384615385</v>
      </c>
      <c r="G20" s="17">
        <f t="shared" si="1"/>
        <v>0</v>
      </c>
      <c r="H20" s="21">
        <v>39</v>
      </c>
      <c r="I20" s="21">
        <v>32.200000000000003</v>
      </c>
      <c r="J20" s="17">
        <f t="shared" si="2"/>
        <v>0.82564102564102571</v>
      </c>
    </row>
    <row r="21" spans="1:10" s="9" customFormat="1">
      <c r="A21" s="4" t="s">
        <v>38</v>
      </c>
      <c r="B21" s="4">
        <v>182</v>
      </c>
      <c r="C21" s="21">
        <v>183.9</v>
      </c>
      <c r="D21" s="11">
        <f t="shared" si="3"/>
        <v>1.0104395604395604</v>
      </c>
      <c r="E21" s="21">
        <v>184.2</v>
      </c>
      <c r="F21" s="17">
        <f t="shared" si="0"/>
        <v>1.012087912087912</v>
      </c>
      <c r="G21" s="17">
        <f t="shared" si="1"/>
        <v>1.6483516483516425E-3</v>
      </c>
      <c r="H21" s="21">
        <v>153.69999999999999</v>
      </c>
      <c r="I21" s="21">
        <v>153.69999999999999</v>
      </c>
      <c r="J21" s="17">
        <f t="shared" si="2"/>
        <v>1</v>
      </c>
    </row>
    <row r="22" spans="1:10" s="18" customFormat="1">
      <c r="A22" s="13" t="s">
        <v>39</v>
      </c>
      <c r="B22" s="13">
        <v>41</v>
      </c>
      <c r="C22" s="20">
        <v>40.700000000000003</v>
      </c>
      <c r="D22" s="17">
        <f t="shared" si="3"/>
        <v>0.9926829268292684</v>
      </c>
      <c r="E22" s="20">
        <v>40</v>
      </c>
      <c r="F22" s="17">
        <f t="shared" si="0"/>
        <v>0.97560975609756095</v>
      </c>
      <c r="G22" s="17">
        <f t="shared" si="1"/>
        <v>-1.7073170731707443E-2</v>
      </c>
      <c r="H22" s="20">
        <v>32.200000000000003</v>
      </c>
      <c r="I22" s="20">
        <v>32.200000000000003</v>
      </c>
      <c r="J22" s="17">
        <f t="shared" si="2"/>
        <v>1</v>
      </c>
    </row>
    <row r="23" spans="1:10" s="9" customFormat="1">
      <c r="A23" s="4" t="s">
        <v>40</v>
      </c>
      <c r="B23" s="4">
        <v>277.2</v>
      </c>
      <c r="C23" s="21">
        <v>272.7</v>
      </c>
      <c r="D23" s="11">
        <f t="shared" si="3"/>
        <v>0.98376623376623373</v>
      </c>
      <c r="E23" s="21">
        <v>274.60000000000002</v>
      </c>
      <c r="F23" s="17">
        <f t="shared" si="0"/>
        <v>0.99062049062049073</v>
      </c>
      <c r="G23" s="17">
        <f t="shared" si="1"/>
        <v>6.8542568542570015E-3</v>
      </c>
      <c r="H23" s="21">
        <v>75.2</v>
      </c>
      <c r="I23" s="21">
        <v>75.2</v>
      </c>
      <c r="J23" s="17">
        <f t="shared" si="2"/>
        <v>1</v>
      </c>
    </row>
    <row r="24" spans="1:10" s="9" customFormat="1">
      <c r="A24" s="4" t="s">
        <v>41</v>
      </c>
      <c r="B24" s="4">
        <v>60</v>
      </c>
      <c r="C24" s="21">
        <v>46.4</v>
      </c>
      <c r="D24" s="11">
        <f t="shared" si="3"/>
        <v>0.77333333333333332</v>
      </c>
      <c r="E24" s="21">
        <v>45.8</v>
      </c>
      <c r="F24" s="17">
        <f t="shared" si="0"/>
        <v>0.76333333333333331</v>
      </c>
      <c r="G24" s="17">
        <f t="shared" si="1"/>
        <v>-1.0000000000000009E-2</v>
      </c>
      <c r="H24" s="21">
        <v>45</v>
      </c>
      <c r="I24" s="21">
        <v>25</v>
      </c>
      <c r="J24" s="17">
        <f t="shared" si="2"/>
        <v>0.55555555555555558</v>
      </c>
    </row>
    <row r="25" spans="1:10" s="9" customFormat="1">
      <c r="A25" s="4" t="s">
        <v>80</v>
      </c>
      <c r="B25" s="4">
        <v>38</v>
      </c>
      <c r="C25" s="21">
        <v>27.4</v>
      </c>
      <c r="D25" s="11">
        <f t="shared" si="3"/>
        <v>0.72105263157894728</v>
      </c>
      <c r="E25" s="21">
        <v>27.4</v>
      </c>
      <c r="F25" s="17">
        <f t="shared" si="0"/>
        <v>0.72105263157894728</v>
      </c>
      <c r="G25" s="17">
        <f t="shared" si="1"/>
        <v>0</v>
      </c>
      <c r="H25" s="21">
        <v>28.5</v>
      </c>
      <c r="I25" s="21">
        <v>22</v>
      </c>
      <c r="J25" s="17">
        <f t="shared" si="2"/>
        <v>0.77192982456140347</v>
      </c>
    </row>
    <row r="26" spans="1:10" s="18" customFormat="1">
      <c r="A26" s="13" t="s">
        <v>0</v>
      </c>
      <c r="B26" s="13">
        <v>488.8</v>
      </c>
      <c r="C26" s="20">
        <v>467.8</v>
      </c>
      <c r="D26" s="17">
        <f t="shared" si="3"/>
        <v>0.957037643207856</v>
      </c>
      <c r="E26" s="20">
        <v>472.3</v>
      </c>
      <c r="F26" s="17">
        <f t="shared" si="0"/>
        <v>0.96624386252045824</v>
      </c>
      <c r="G26" s="17">
        <f t="shared" si="1"/>
        <v>9.2062193126022374E-3</v>
      </c>
      <c r="H26" s="20">
        <v>345</v>
      </c>
      <c r="I26" s="20">
        <v>319.2</v>
      </c>
      <c r="J26" s="17">
        <f t="shared" si="2"/>
        <v>0.92521739130434777</v>
      </c>
    </row>
    <row r="27" spans="1:10" s="9" customFormat="1">
      <c r="A27" s="5" t="s">
        <v>1</v>
      </c>
      <c r="B27" s="5">
        <f>SUM(B6:B26)</f>
        <v>2568.2000000000003</v>
      </c>
      <c r="C27" s="5">
        <f>SUM(C6:C26)</f>
        <v>2232.1000000000008</v>
      </c>
      <c r="D27" s="15">
        <f t="shared" si="3"/>
        <v>0.86913013005217687</v>
      </c>
      <c r="E27" s="5">
        <f>SUM(E6:E26)</f>
        <v>2247.5</v>
      </c>
      <c r="F27" s="23">
        <f t="shared" si="0"/>
        <v>0.87512654777665277</v>
      </c>
      <c r="G27" s="23">
        <f t="shared" si="1"/>
        <v>5.9964177244758998E-3</v>
      </c>
      <c r="H27" s="5">
        <f>SUM(H6:H26)</f>
        <v>1795.8700000000001</v>
      </c>
      <c r="I27" s="5">
        <f>SUM(I6:I26)</f>
        <v>1503.2000000000003</v>
      </c>
      <c r="J27" s="15">
        <f t="shared" si="2"/>
        <v>0.83703163369286204</v>
      </c>
    </row>
    <row r="28" spans="1:10" s="9" customFormat="1">
      <c r="A28" s="4" t="s">
        <v>42</v>
      </c>
      <c r="B28" s="4">
        <v>545</v>
      </c>
      <c r="C28" s="21">
        <v>333.7</v>
      </c>
      <c r="D28" s="11">
        <f t="shared" si="3"/>
        <v>0.6122935779816514</v>
      </c>
      <c r="E28" s="21">
        <v>333.7</v>
      </c>
      <c r="F28" s="17">
        <f t="shared" si="0"/>
        <v>0.6122935779816514</v>
      </c>
      <c r="G28" s="17">
        <f t="shared" si="1"/>
        <v>0</v>
      </c>
      <c r="H28" s="21">
        <v>408.7</v>
      </c>
      <c r="I28" s="21">
        <v>266.2</v>
      </c>
      <c r="J28" s="17">
        <f t="shared" si="2"/>
        <v>0.65133349645216543</v>
      </c>
    </row>
    <row r="29" spans="1:10" s="18" customFormat="1">
      <c r="A29" s="13" t="s">
        <v>44</v>
      </c>
      <c r="B29" s="13">
        <v>112</v>
      </c>
      <c r="C29" s="20">
        <v>81.099999999999994</v>
      </c>
      <c r="D29" s="17">
        <f t="shared" si="3"/>
        <v>0.72410714285714284</v>
      </c>
      <c r="E29" s="20">
        <v>81.099999999999994</v>
      </c>
      <c r="F29" s="17">
        <f t="shared" si="0"/>
        <v>0.72410714285714284</v>
      </c>
      <c r="G29" s="17">
        <f t="shared" si="1"/>
        <v>0</v>
      </c>
      <c r="H29" s="20">
        <v>84</v>
      </c>
      <c r="I29" s="20">
        <v>78.599999999999994</v>
      </c>
      <c r="J29" s="17">
        <f t="shared" si="2"/>
        <v>0.93571428571428561</v>
      </c>
    </row>
    <row r="30" spans="1:10" s="9" customFormat="1">
      <c r="A30" s="4" t="s">
        <v>43</v>
      </c>
      <c r="B30" s="4">
        <v>531.4</v>
      </c>
      <c r="C30" s="21">
        <v>517.79999999999995</v>
      </c>
      <c r="D30" s="11">
        <f t="shared" si="3"/>
        <v>0.97440722619495668</v>
      </c>
      <c r="E30" s="21">
        <v>517.79999999999995</v>
      </c>
      <c r="F30" s="17">
        <f t="shared" si="0"/>
        <v>0.97440722619495668</v>
      </c>
      <c r="G30" s="17">
        <f t="shared" si="1"/>
        <v>0</v>
      </c>
      <c r="H30" s="21">
        <v>440.5</v>
      </c>
      <c r="I30" s="21">
        <v>434.2</v>
      </c>
      <c r="J30" s="17">
        <f t="shared" si="2"/>
        <v>0.98569807037457435</v>
      </c>
    </row>
    <row r="31" spans="1:10" s="18" customFormat="1">
      <c r="A31" s="13" t="s">
        <v>45</v>
      </c>
      <c r="B31" s="13">
        <v>83.2</v>
      </c>
      <c r="C31" s="20">
        <v>100.7</v>
      </c>
      <c r="D31" s="17">
        <f t="shared" si="3"/>
        <v>1.2103365384615385</v>
      </c>
      <c r="E31" s="20">
        <v>98.7</v>
      </c>
      <c r="F31" s="17">
        <f t="shared" si="0"/>
        <v>1.1862980769230769</v>
      </c>
      <c r="G31" s="17">
        <f t="shared" si="1"/>
        <v>-2.4038461538461675E-2</v>
      </c>
      <c r="H31" s="20">
        <v>77.3</v>
      </c>
      <c r="I31" s="20">
        <v>77.3</v>
      </c>
      <c r="J31" s="17">
        <f t="shared" si="2"/>
        <v>1</v>
      </c>
    </row>
    <row r="32" spans="1:10" s="9" customFormat="1">
      <c r="A32" s="4" t="s">
        <v>46</v>
      </c>
      <c r="B32" s="4">
        <v>540</v>
      </c>
      <c r="C32" s="21">
        <v>520.70000000000005</v>
      </c>
      <c r="D32" s="11">
        <f t="shared" si="3"/>
        <v>0.96425925925925937</v>
      </c>
      <c r="E32" s="21">
        <v>520.70000000000005</v>
      </c>
      <c r="F32" s="17">
        <f t="shared" si="0"/>
        <v>0.96425925925925937</v>
      </c>
      <c r="G32" s="17">
        <f t="shared" si="1"/>
        <v>0</v>
      </c>
      <c r="H32" s="21">
        <v>456.2</v>
      </c>
      <c r="I32" s="21">
        <v>456.2</v>
      </c>
      <c r="J32" s="17">
        <f t="shared" si="2"/>
        <v>1</v>
      </c>
    </row>
    <row r="33" spans="1:10" s="9" customFormat="1">
      <c r="A33" s="4" t="s">
        <v>48</v>
      </c>
      <c r="B33" s="4">
        <v>210</v>
      </c>
      <c r="C33" s="21">
        <v>91.5</v>
      </c>
      <c r="D33" s="11">
        <f t="shared" si="3"/>
        <v>0.43571428571428572</v>
      </c>
      <c r="E33" s="21">
        <v>91.5</v>
      </c>
      <c r="F33" s="17">
        <f t="shared" si="0"/>
        <v>0.43571428571428572</v>
      </c>
      <c r="G33" s="17">
        <f t="shared" si="1"/>
        <v>0</v>
      </c>
      <c r="H33" s="21">
        <v>157.5</v>
      </c>
      <c r="I33" s="21">
        <v>78.599999999999994</v>
      </c>
      <c r="J33" s="17">
        <f t="shared" si="2"/>
        <v>0.49904761904761902</v>
      </c>
    </row>
    <row r="34" spans="1:10" s="9" customFormat="1">
      <c r="A34" s="4" t="s">
        <v>49</v>
      </c>
      <c r="B34" s="4">
        <v>630</v>
      </c>
      <c r="C34" s="21">
        <v>526.9</v>
      </c>
      <c r="D34" s="11">
        <f t="shared" si="3"/>
        <v>0.83634920634920629</v>
      </c>
      <c r="E34" s="21">
        <v>526.9</v>
      </c>
      <c r="F34" s="17">
        <f t="shared" si="0"/>
        <v>0.83634920634920629</v>
      </c>
      <c r="G34" s="17">
        <f t="shared" si="1"/>
        <v>0</v>
      </c>
      <c r="H34" s="21">
        <v>497.8</v>
      </c>
      <c r="I34" s="21">
        <v>437.8</v>
      </c>
      <c r="J34" s="17">
        <f t="shared" si="2"/>
        <v>0.87946966653274405</v>
      </c>
    </row>
    <row r="35" spans="1:10" s="9" customFormat="1">
      <c r="A35" s="4" t="s">
        <v>50</v>
      </c>
      <c r="B35" s="4">
        <v>59.1</v>
      </c>
      <c r="C35" s="21">
        <v>31.5</v>
      </c>
      <c r="D35" s="11">
        <f t="shared" si="3"/>
        <v>0.53299492385786795</v>
      </c>
      <c r="E35" s="21">
        <v>31.5</v>
      </c>
      <c r="F35" s="17">
        <f t="shared" si="0"/>
        <v>0.53299492385786795</v>
      </c>
      <c r="G35" s="17">
        <f t="shared" si="1"/>
        <v>0</v>
      </c>
      <c r="H35" s="21">
        <v>44.3</v>
      </c>
      <c r="I35" s="21">
        <v>28.9</v>
      </c>
      <c r="J35" s="17">
        <f t="shared" si="2"/>
        <v>0.65237020316027095</v>
      </c>
    </row>
    <row r="36" spans="1:10" s="9" customFormat="1">
      <c r="A36" s="4" t="s">
        <v>47</v>
      </c>
      <c r="B36" s="4">
        <v>500</v>
      </c>
      <c r="C36" s="21">
        <v>425.3</v>
      </c>
      <c r="D36" s="11">
        <f t="shared" si="3"/>
        <v>0.85060000000000002</v>
      </c>
      <c r="E36" s="21">
        <v>425.3</v>
      </c>
      <c r="F36" s="17">
        <f t="shared" si="0"/>
        <v>0.85060000000000002</v>
      </c>
      <c r="G36" s="17">
        <f t="shared" si="1"/>
        <v>0</v>
      </c>
      <c r="H36" s="21">
        <v>375</v>
      </c>
      <c r="I36" s="21">
        <v>322.10000000000002</v>
      </c>
      <c r="J36" s="17">
        <f t="shared" si="2"/>
        <v>0.85893333333333344</v>
      </c>
    </row>
    <row r="37" spans="1:10" s="9" customFormat="1">
      <c r="A37" s="4" t="s">
        <v>53</v>
      </c>
      <c r="B37" s="4">
        <v>251.7</v>
      </c>
      <c r="C37" s="21">
        <v>136.69999999999999</v>
      </c>
      <c r="D37" s="11">
        <f t="shared" si="3"/>
        <v>0.54310687326181961</v>
      </c>
      <c r="E37" s="21">
        <v>136.69999999999999</v>
      </c>
      <c r="F37" s="17">
        <f t="shared" si="0"/>
        <v>0.54310687326181961</v>
      </c>
      <c r="G37" s="17">
        <f t="shared" si="1"/>
        <v>0</v>
      </c>
      <c r="H37" s="21"/>
      <c r="I37" s="21"/>
      <c r="J37" s="17"/>
    </row>
    <row r="38" spans="1:10" s="9" customFormat="1">
      <c r="A38" s="4" t="s">
        <v>51</v>
      </c>
      <c r="B38" s="4">
        <v>193</v>
      </c>
      <c r="C38" s="21">
        <v>90.4</v>
      </c>
      <c r="D38" s="11">
        <f t="shared" si="3"/>
        <v>0.46839378238341972</v>
      </c>
      <c r="E38" s="21">
        <v>90.4</v>
      </c>
      <c r="F38" s="17">
        <f t="shared" si="0"/>
        <v>0.46839378238341972</v>
      </c>
      <c r="G38" s="17">
        <f t="shared" si="1"/>
        <v>0</v>
      </c>
      <c r="H38" s="21">
        <v>17.25</v>
      </c>
      <c r="I38" s="21">
        <v>11.5</v>
      </c>
      <c r="J38" s="17">
        <f t="shared" si="2"/>
        <v>0.66666666666666663</v>
      </c>
    </row>
    <row r="39" spans="1:10" s="9" customFormat="1">
      <c r="A39" s="4" t="s">
        <v>54</v>
      </c>
      <c r="B39" s="4">
        <v>162</v>
      </c>
      <c r="C39" s="21">
        <v>83.4</v>
      </c>
      <c r="D39" s="11">
        <f t="shared" si="3"/>
        <v>0.51481481481481484</v>
      </c>
      <c r="E39" s="21">
        <v>83.4</v>
      </c>
      <c r="F39" s="17">
        <f t="shared" si="0"/>
        <v>0.51481481481481484</v>
      </c>
      <c r="G39" s="17">
        <f t="shared" si="1"/>
        <v>0</v>
      </c>
      <c r="H39" s="21"/>
      <c r="I39" s="21"/>
      <c r="J39" s="17"/>
    </row>
    <row r="40" spans="1:10" s="9" customFormat="1">
      <c r="A40" s="4" t="s">
        <v>52</v>
      </c>
      <c r="B40" s="4">
        <v>31.9</v>
      </c>
      <c r="C40" s="21">
        <v>16.7</v>
      </c>
      <c r="D40" s="11">
        <f t="shared" si="3"/>
        <v>0.52351097178683381</v>
      </c>
      <c r="E40" s="21">
        <v>16.8</v>
      </c>
      <c r="F40" s="17">
        <f t="shared" si="0"/>
        <v>0.52664576802507845</v>
      </c>
      <c r="G40" s="17">
        <f t="shared" si="1"/>
        <v>3.1347962382446415E-3</v>
      </c>
      <c r="H40" s="21"/>
      <c r="I40" s="21"/>
      <c r="J40" s="17"/>
    </row>
    <row r="41" spans="1:10" s="9" customFormat="1" ht="28.8">
      <c r="A41" s="4" t="s">
        <v>55</v>
      </c>
      <c r="B41" s="4">
        <v>966</v>
      </c>
      <c r="C41" s="21">
        <v>437.9</v>
      </c>
      <c r="D41" s="11">
        <f t="shared" si="3"/>
        <v>0.45331262939958589</v>
      </c>
      <c r="E41" s="21">
        <v>437.9</v>
      </c>
      <c r="F41" s="17">
        <f t="shared" si="0"/>
        <v>0.45331262939958589</v>
      </c>
      <c r="G41" s="17">
        <f t="shared" si="1"/>
        <v>0</v>
      </c>
      <c r="H41" s="21"/>
      <c r="I41" s="21"/>
      <c r="J41" s="17"/>
    </row>
    <row r="42" spans="1:10" s="9" customFormat="1">
      <c r="A42" s="4" t="s">
        <v>56</v>
      </c>
      <c r="B42" s="4">
        <v>218</v>
      </c>
      <c r="C42" s="21">
        <v>116.9</v>
      </c>
      <c r="D42" s="11">
        <f t="shared" si="3"/>
        <v>0.53623853211009176</v>
      </c>
      <c r="E42" s="21">
        <v>117</v>
      </c>
      <c r="F42" s="17">
        <f t="shared" si="0"/>
        <v>0.53669724770642202</v>
      </c>
      <c r="G42" s="17">
        <f t="shared" si="1"/>
        <v>4.5871559633026138E-4</v>
      </c>
      <c r="H42" s="21"/>
      <c r="I42" s="21"/>
      <c r="J42" s="17"/>
    </row>
    <row r="43" spans="1:10" s="18" customFormat="1">
      <c r="A43" s="13" t="s">
        <v>57</v>
      </c>
      <c r="B43" s="13">
        <v>207.8</v>
      </c>
      <c r="C43" s="20">
        <v>96.6</v>
      </c>
      <c r="D43" s="17">
        <f t="shared" si="3"/>
        <v>0.46487006737247349</v>
      </c>
      <c r="E43" s="20">
        <v>96.6</v>
      </c>
      <c r="F43" s="17">
        <f t="shared" si="0"/>
        <v>0.46487006737247349</v>
      </c>
      <c r="G43" s="17">
        <f t="shared" si="1"/>
        <v>0</v>
      </c>
      <c r="H43" s="20"/>
      <c r="I43" s="20"/>
      <c r="J43" s="17"/>
    </row>
    <row r="44" spans="1:10" s="9" customFormat="1">
      <c r="A44" s="4" t="s">
        <v>58</v>
      </c>
      <c r="B44" s="4">
        <v>136.5</v>
      </c>
      <c r="C44" s="21">
        <v>76.8</v>
      </c>
      <c r="D44" s="11">
        <f t="shared" si="3"/>
        <v>0.56263736263736264</v>
      </c>
      <c r="E44" s="21">
        <v>76.8</v>
      </c>
      <c r="F44" s="17">
        <f t="shared" si="0"/>
        <v>0.56263736263736264</v>
      </c>
      <c r="G44" s="17">
        <f t="shared" si="1"/>
        <v>0</v>
      </c>
      <c r="H44" s="21"/>
      <c r="I44" s="21"/>
      <c r="J44" s="17"/>
    </row>
    <row r="45" spans="1:10" s="9" customFormat="1">
      <c r="A45" s="4" t="s">
        <v>59</v>
      </c>
      <c r="B45" s="4">
        <v>280</v>
      </c>
      <c r="C45" s="21">
        <v>211.1</v>
      </c>
      <c r="D45" s="11">
        <f t="shared" si="3"/>
        <v>0.75392857142857139</v>
      </c>
      <c r="E45" s="21">
        <v>211.8</v>
      </c>
      <c r="F45" s="17">
        <f t="shared" si="0"/>
        <v>0.75642857142857145</v>
      </c>
      <c r="G45" s="17">
        <f t="shared" si="1"/>
        <v>2.5000000000000577E-3</v>
      </c>
      <c r="H45" s="21"/>
      <c r="I45" s="21"/>
      <c r="J45" s="17"/>
    </row>
    <row r="46" spans="1:10" s="9" customFormat="1">
      <c r="A46" s="4" t="s">
        <v>60</v>
      </c>
      <c r="B46" s="4">
        <v>238.7</v>
      </c>
      <c r="C46" s="21">
        <v>99.1</v>
      </c>
      <c r="D46" s="11">
        <f t="shared" si="3"/>
        <v>0.41516547968160872</v>
      </c>
      <c r="E46" s="21">
        <v>99.1</v>
      </c>
      <c r="F46" s="17">
        <f t="shared" si="0"/>
        <v>0.41516547968160872</v>
      </c>
      <c r="G46" s="17">
        <f t="shared" si="1"/>
        <v>0</v>
      </c>
      <c r="H46" s="21"/>
      <c r="I46" s="21"/>
      <c r="J46" s="17"/>
    </row>
    <row r="47" spans="1:10" s="18" customFormat="1">
      <c r="A47" s="13" t="s">
        <v>61</v>
      </c>
      <c r="B47" s="13">
        <v>143.5</v>
      </c>
      <c r="C47" s="20">
        <v>96.9</v>
      </c>
      <c r="D47" s="17">
        <f t="shared" si="3"/>
        <v>0.67526132404181194</v>
      </c>
      <c r="E47" s="20">
        <v>96.9</v>
      </c>
      <c r="F47" s="17">
        <f t="shared" si="0"/>
        <v>0.67526132404181194</v>
      </c>
      <c r="G47" s="17">
        <f t="shared" si="1"/>
        <v>0</v>
      </c>
      <c r="H47" s="20"/>
      <c r="I47" s="20"/>
      <c r="J47" s="17"/>
    </row>
    <row r="48" spans="1:10" s="9" customFormat="1">
      <c r="A48" s="12" t="s">
        <v>62</v>
      </c>
      <c r="B48" s="4">
        <v>176.9</v>
      </c>
      <c r="C48" s="21">
        <v>97.7</v>
      </c>
      <c r="D48" s="11">
        <f t="shared" si="3"/>
        <v>0.55228942905596379</v>
      </c>
      <c r="E48" s="21">
        <v>97.7</v>
      </c>
      <c r="F48" s="17">
        <f t="shared" si="0"/>
        <v>0.55228942905596379</v>
      </c>
      <c r="G48" s="17">
        <f t="shared" si="1"/>
        <v>0</v>
      </c>
      <c r="H48" s="21"/>
      <c r="I48" s="21"/>
      <c r="J48" s="17"/>
    </row>
    <row r="49" spans="1:10" s="9" customFormat="1">
      <c r="A49" s="4" t="s">
        <v>63</v>
      </c>
      <c r="B49" s="4">
        <v>149</v>
      </c>
      <c r="C49" s="21">
        <v>97.4</v>
      </c>
      <c r="D49" s="11">
        <f t="shared" si="3"/>
        <v>0.65369127516778525</v>
      </c>
      <c r="E49" s="21">
        <v>97.4</v>
      </c>
      <c r="F49" s="17">
        <f t="shared" si="0"/>
        <v>0.65369127516778525</v>
      </c>
      <c r="G49" s="17">
        <f t="shared" si="1"/>
        <v>0</v>
      </c>
      <c r="H49" s="21"/>
      <c r="I49" s="21"/>
      <c r="J49" s="17"/>
    </row>
    <row r="50" spans="1:10" s="9" customFormat="1">
      <c r="A50" s="4" t="s">
        <v>64</v>
      </c>
      <c r="B50" s="4">
        <v>115.9</v>
      </c>
      <c r="C50" s="21">
        <v>61.5</v>
      </c>
      <c r="D50" s="11">
        <f t="shared" si="3"/>
        <v>0.5306298533218291</v>
      </c>
      <c r="E50" s="21">
        <v>61.5</v>
      </c>
      <c r="F50" s="17">
        <f t="shared" si="0"/>
        <v>0.5306298533218291</v>
      </c>
      <c r="G50" s="17">
        <f t="shared" si="1"/>
        <v>0</v>
      </c>
      <c r="H50" s="21"/>
      <c r="I50" s="21"/>
      <c r="J50" s="17"/>
    </row>
    <row r="51" spans="1:10" s="9" customFormat="1">
      <c r="A51" s="4" t="s">
        <v>65</v>
      </c>
      <c r="B51" s="4">
        <v>296.5</v>
      </c>
      <c r="C51" s="21">
        <v>144.1</v>
      </c>
      <c r="D51" s="11">
        <f t="shared" si="3"/>
        <v>0.48600337268128158</v>
      </c>
      <c r="E51" s="21">
        <v>144.1</v>
      </c>
      <c r="F51" s="17">
        <f t="shared" si="0"/>
        <v>0.48600337268128158</v>
      </c>
      <c r="G51" s="17">
        <f t="shared" si="1"/>
        <v>0</v>
      </c>
      <c r="H51" s="21"/>
      <c r="I51" s="21"/>
      <c r="J51" s="17"/>
    </row>
    <row r="52" spans="1:10" s="9" customFormat="1">
      <c r="A52" s="4" t="s">
        <v>66</v>
      </c>
      <c r="B52" s="4">
        <v>586.4</v>
      </c>
      <c r="C52" s="21">
        <v>335.1</v>
      </c>
      <c r="D52" s="11">
        <f t="shared" si="3"/>
        <v>0.57145293315143253</v>
      </c>
      <c r="E52" s="21">
        <v>335</v>
      </c>
      <c r="F52" s="17">
        <f t="shared" si="0"/>
        <v>0.57128240109140516</v>
      </c>
      <c r="G52" s="17">
        <f t="shared" si="1"/>
        <v>-1.7053206002737298E-4</v>
      </c>
      <c r="H52" s="21">
        <v>21</v>
      </c>
      <c r="I52" s="21">
        <v>15.1</v>
      </c>
      <c r="J52" s="17">
        <f t="shared" si="2"/>
        <v>0.71904761904761905</v>
      </c>
    </row>
    <row r="53" spans="1:10" s="9" customFormat="1">
      <c r="A53" s="4" t="s">
        <v>67</v>
      </c>
      <c r="B53" s="4">
        <v>150</v>
      </c>
      <c r="C53" s="21">
        <v>81.7</v>
      </c>
      <c r="D53" s="11">
        <f t="shared" si="3"/>
        <v>0.54466666666666663</v>
      </c>
      <c r="E53" s="21">
        <v>78.900000000000006</v>
      </c>
      <c r="F53" s="17">
        <f t="shared" si="0"/>
        <v>0.52600000000000002</v>
      </c>
      <c r="G53" s="17">
        <f t="shared" si="1"/>
        <v>-1.8666666666666609E-2</v>
      </c>
      <c r="H53" s="21"/>
      <c r="I53" s="21"/>
      <c r="J53" s="17"/>
    </row>
    <row r="54" spans="1:10" s="9" customFormat="1">
      <c r="A54" s="4" t="s">
        <v>68</v>
      </c>
      <c r="B54" s="4">
        <v>362.8</v>
      </c>
      <c r="C54" s="21">
        <v>240.6</v>
      </c>
      <c r="D54" s="11">
        <f t="shared" si="3"/>
        <v>0.66317530319735385</v>
      </c>
      <c r="E54" s="21">
        <v>240.6</v>
      </c>
      <c r="F54" s="17">
        <f t="shared" si="0"/>
        <v>0.66317530319735385</v>
      </c>
      <c r="G54" s="17">
        <f t="shared" si="1"/>
        <v>0</v>
      </c>
      <c r="H54" s="21"/>
      <c r="I54" s="21"/>
      <c r="J54" s="17"/>
    </row>
    <row r="55" spans="1:10" s="9" customFormat="1">
      <c r="A55" s="5" t="s">
        <v>2</v>
      </c>
      <c r="B55" s="5">
        <f>SUM(B28:B54)</f>
        <v>7877.2999999999993</v>
      </c>
      <c r="C55" s="5">
        <f>SUM(C28:C54)</f>
        <v>5149.8000000000011</v>
      </c>
      <c r="D55" s="15">
        <f t="shared" si="3"/>
        <v>0.65375192007413729</v>
      </c>
      <c r="E55" s="5">
        <f>SUM(E28:E54)</f>
        <v>5145.8000000000011</v>
      </c>
      <c r="F55" s="23">
        <f t="shared" si="0"/>
        <v>0.65324413187259611</v>
      </c>
      <c r="G55" s="23">
        <f t="shared" si="1"/>
        <v>-5.0778820154118165E-4</v>
      </c>
      <c r="H55" s="5">
        <f>SUM(H28:H54)</f>
        <v>2579.5500000000002</v>
      </c>
      <c r="I55" s="5">
        <f>SUM(I28:I54)</f>
        <v>2206.5</v>
      </c>
      <c r="J55" s="15">
        <f t="shared" ref="J55" si="4">I55/H55</f>
        <v>0.85538175263127281</v>
      </c>
    </row>
    <row r="56" spans="1:10" s="9" customFormat="1">
      <c r="A56" s="4" t="s">
        <v>69</v>
      </c>
      <c r="B56" s="4">
        <v>1140</v>
      </c>
      <c r="C56" s="21">
        <v>991.1</v>
      </c>
      <c r="D56" s="11">
        <f t="shared" si="3"/>
        <v>0.86938596491228071</v>
      </c>
      <c r="E56" s="21">
        <v>1008.1</v>
      </c>
      <c r="F56" s="17">
        <f t="shared" si="0"/>
        <v>0.88429824561403514</v>
      </c>
      <c r="G56" s="17">
        <f t="shared" si="1"/>
        <v>1.4912280701754432E-2</v>
      </c>
      <c r="H56" s="21">
        <v>855</v>
      </c>
      <c r="I56" s="21">
        <v>697.7</v>
      </c>
      <c r="J56" s="17">
        <f t="shared" si="2"/>
        <v>0.81602339181286554</v>
      </c>
    </row>
    <row r="57" spans="1:10" s="10" customFormat="1" ht="28.8">
      <c r="A57" s="5" t="s">
        <v>3</v>
      </c>
      <c r="B57" s="5">
        <f>B56</f>
        <v>1140</v>
      </c>
      <c r="C57" s="5">
        <f>SUM(C56)</f>
        <v>991.1</v>
      </c>
      <c r="D57" s="15">
        <f t="shared" si="3"/>
        <v>0.86938596491228071</v>
      </c>
      <c r="E57" s="5">
        <f>SUM(E56)</f>
        <v>1008.1</v>
      </c>
      <c r="F57" s="23">
        <f t="shared" si="0"/>
        <v>0.88429824561403514</v>
      </c>
      <c r="G57" s="23">
        <f t="shared" si="1"/>
        <v>1.4912280701754432E-2</v>
      </c>
      <c r="H57" s="5">
        <f>SUM(H56)</f>
        <v>855</v>
      </c>
      <c r="I57" s="5">
        <f>SUM(I56)</f>
        <v>697.7</v>
      </c>
      <c r="J57" s="15">
        <f t="shared" si="2"/>
        <v>0.81602339181286554</v>
      </c>
    </row>
    <row r="58" spans="1:10" s="18" customFormat="1" ht="28.8">
      <c r="A58" s="13" t="s">
        <v>70</v>
      </c>
      <c r="B58" s="14">
        <v>81</v>
      </c>
      <c r="C58" s="20">
        <v>53.2</v>
      </c>
      <c r="D58" s="17">
        <f t="shared" si="3"/>
        <v>0.65679012345679011</v>
      </c>
      <c r="E58" s="20">
        <v>53.2</v>
      </c>
      <c r="F58" s="17">
        <f t="shared" si="0"/>
        <v>0.65679012345679011</v>
      </c>
      <c r="G58" s="17">
        <f t="shared" si="1"/>
        <v>0</v>
      </c>
      <c r="H58" s="20">
        <v>60.7</v>
      </c>
      <c r="I58" s="20">
        <v>23.1</v>
      </c>
      <c r="J58" s="17">
        <f t="shared" si="2"/>
        <v>0.38056013179571663</v>
      </c>
    </row>
    <row r="59" spans="1:10" s="9" customFormat="1" ht="28.8">
      <c r="A59" s="13" t="s">
        <v>71</v>
      </c>
      <c r="B59" s="14">
        <v>525</v>
      </c>
      <c r="C59" s="21">
        <v>372.1</v>
      </c>
      <c r="D59" s="11">
        <f t="shared" si="3"/>
        <v>0.70876190476190482</v>
      </c>
      <c r="E59" s="21">
        <v>398</v>
      </c>
      <c r="F59" s="17">
        <f t="shared" si="0"/>
        <v>0.75809523809523804</v>
      </c>
      <c r="G59" s="17">
        <f t="shared" si="1"/>
        <v>4.9333333333333229E-2</v>
      </c>
      <c r="H59" s="21">
        <v>425.8</v>
      </c>
      <c r="I59" s="21">
        <v>225.1</v>
      </c>
      <c r="J59" s="17">
        <f t="shared" si="2"/>
        <v>0.52865194927195869</v>
      </c>
    </row>
    <row r="60" spans="1:10" s="9" customFormat="1">
      <c r="A60" s="5" t="s">
        <v>4</v>
      </c>
      <c r="B60" s="5">
        <f>SUM(B58:B59)</f>
        <v>606</v>
      </c>
      <c r="C60" s="5">
        <f>SUM(C58:C59)</f>
        <v>425.3</v>
      </c>
      <c r="D60" s="15">
        <f t="shared" si="3"/>
        <v>0.70181518151815181</v>
      </c>
      <c r="E60" s="5">
        <f>SUM(E58:E59)</f>
        <v>451.2</v>
      </c>
      <c r="F60" s="23">
        <f t="shared" si="0"/>
        <v>0.74455445544554455</v>
      </c>
      <c r="G60" s="23">
        <f t="shared" si="1"/>
        <v>4.273927392739274E-2</v>
      </c>
      <c r="H60" s="5">
        <f>SUM(H58:H59)</f>
        <v>486.5</v>
      </c>
      <c r="I60" s="5">
        <f>SUM(I58:I59)</f>
        <v>248.2</v>
      </c>
      <c r="J60" s="15">
        <f t="shared" si="2"/>
        <v>0.51017471736896192</v>
      </c>
    </row>
    <row r="61" spans="1:10" s="18" customFormat="1">
      <c r="A61" s="13" t="s">
        <v>72</v>
      </c>
      <c r="B61" s="14">
        <v>352</v>
      </c>
      <c r="C61" s="20">
        <v>264.89999999999998</v>
      </c>
      <c r="D61" s="17">
        <f t="shared" si="3"/>
        <v>0.75255681818181808</v>
      </c>
      <c r="E61" s="20">
        <v>264.89999999999998</v>
      </c>
      <c r="F61" s="17">
        <f t="shared" si="0"/>
        <v>0.75255681818181808</v>
      </c>
      <c r="G61" s="17">
        <f t="shared" si="1"/>
        <v>0</v>
      </c>
      <c r="H61" s="20">
        <v>264</v>
      </c>
      <c r="I61" s="20">
        <v>141.1</v>
      </c>
      <c r="J61" s="17">
        <f t="shared" si="2"/>
        <v>0.53446969696969693</v>
      </c>
    </row>
    <row r="62" spans="1:10" s="9" customFormat="1">
      <c r="A62" s="13" t="s">
        <v>73</v>
      </c>
      <c r="B62" s="14">
        <v>200</v>
      </c>
      <c r="C62" s="21">
        <v>113.4</v>
      </c>
      <c r="D62" s="11">
        <f t="shared" si="3"/>
        <v>0.56700000000000006</v>
      </c>
      <c r="E62" s="21">
        <v>118.2</v>
      </c>
      <c r="F62" s="17">
        <f t="shared" si="0"/>
        <v>0.59099999999999997</v>
      </c>
      <c r="G62" s="17">
        <f t="shared" si="1"/>
        <v>2.399999999999991E-2</v>
      </c>
      <c r="H62" s="21">
        <v>155.6</v>
      </c>
      <c r="I62" s="21">
        <v>64.2</v>
      </c>
      <c r="J62" s="17">
        <f t="shared" si="2"/>
        <v>0.41259640102827766</v>
      </c>
    </row>
    <row r="63" spans="1:10" s="9" customFormat="1">
      <c r="A63" s="4" t="s">
        <v>74</v>
      </c>
      <c r="B63" s="6">
        <v>250</v>
      </c>
      <c r="C63" s="21">
        <v>117.2</v>
      </c>
      <c r="D63" s="11">
        <f t="shared" si="3"/>
        <v>0.46879999999999999</v>
      </c>
      <c r="E63" s="21">
        <v>135.1</v>
      </c>
      <c r="F63" s="17">
        <f t="shared" si="0"/>
        <v>0.54039999999999999</v>
      </c>
      <c r="G63" s="17">
        <f t="shared" si="1"/>
        <v>7.1599999999999997E-2</v>
      </c>
      <c r="H63" s="21">
        <v>187.5</v>
      </c>
      <c r="I63" s="21">
        <v>97.4</v>
      </c>
      <c r="J63" s="17">
        <f t="shared" si="2"/>
        <v>0.51946666666666674</v>
      </c>
    </row>
    <row r="64" spans="1:10" s="9" customFormat="1">
      <c r="A64" s="4" t="s">
        <v>75</v>
      </c>
      <c r="B64" s="6">
        <v>5500</v>
      </c>
      <c r="C64" s="21">
        <v>3229.4</v>
      </c>
      <c r="D64" s="11">
        <f t="shared" si="3"/>
        <v>0.58716363636363633</v>
      </c>
      <c r="E64" s="21">
        <v>3547.4</v>
      </c>
      <c r="F64" s="17">
        <f t="shared" si="0"/>
        <v>0.64498181818181821</v>
      </c>
      <c r="G64" s="17">
        <f t="shared" si="1"/>
        <v>5.781818181818188E-2</v>
      </c>
      <c r="H64" s="21">
        <v>4125</v>
      </c>
      <c r="I64" s="21">
        <v>1795.8</v>
      </c>
      <c r="J64" s="17">
        <f t="shared" si="2"/>
        <v>0.43534545454545454</v>
      </c>
    </row>
    <row r="65" spans="1:10" s="9" customFormat="1">
      <c r="A65" s="5" t="s">
        <v>5</v>
      </c>
      <c r="B65" s="5">
        <f>SUM(B61:B64)</f>
        <v>6302</v>
      </c>
      <c r="C65" s="5">
        <f>SUM(C61:C64)</f>
        <v>3724.9</v>
      </c>
      <c r="D65" s="15">
        <f t="shared" si="3"/>
        <v>0.59106632814979376</v>
      </c>
      <c r="E65" s="5">
        <f>SUM(E61:E64)</f>
        <v>4065.6</v>
      </c>
      <c r="F65" s="23">
        <f t="shared" si="0"/>
        <v>0.64512853062519837</v>
      </c>
      <c r="G65" s="23">
        <f t="shared" si="1"/>
        <v>5.4062202475404608E-2</v>
      </c>
      <c r="H65" s="5">
        <f>SUM(H61:H64)</f>
        <v>4732.1000000000004</v>
      </c>
      <c r="I65" s="5">
        <f>SUM(I61:I64)</f>
        <v>2098.5</v>
      </c>
      <c r="J65" s="15">
        <f t="shared" si="2"/>
        <v>0.44346062002070957</v>
      </c>
    </row>
    <row r="66" spans="1:10" s="9" customFormat="1" ht="28.8">
      <c r="A66" s="13" t="s">
        <v>76</v>
      </c>
      <c r="B66" s="14">
        <v>3972</v>
      </c>
      <c r="C66" s="21">
        <v>1664.6</v>
      </c>
      <c r="D66" s="11">
        <f t="shared" si="3"/>
        <v>0.41908358509566968</v>
      </c>
      <c r="E66" s="21">
        <v>1958.1</v>
      </c>
      <c r="F66" s="17">
        <f t="shared" si="0"/>
        <v>0.49297583081570995</v>
      </c>
      <c r="G66" s="17">
        <f t="shared" si="1"/>
        <v>7.3892245720040273E-2</v>
      </c>
      <c r="H66" s="21">
        <v>2979</v>
      </c>
      <c r="I66" s="21">
        <v>1404.7</v>
      </c>
      <c r="J66" s="17">
        <f t="shared" si="2"/>
        <v>0.47153407183618667</v>
      </c>
    </row>
    <row r="67" spans="1:10" s="10" customFormat="1" ht="28.8">
      <c r="A67" s="5" t="s">
        <v>19</v>
      </c>
      <c r="B67" s="5">
        <f>SUM(B66)</f>
        <v>3972</v>
      </c>
      <c r="C67" s="5">
        <f>SUM(C66)</f>
        <v>1664.6</v>
      </c>
      <c r="D67" s="15">
        <f t="shared" si="3"/>
        <v>0.41908358509566968</v>
      </c>
      <c r="E67" s="5">
        <f>SUM(E66)</f>
        <v>1958.1</v>
      </c>
      <c r="F67" s="23">
        <f t="shared" si="0"/>
        <v>0.49297583081570995</v>
      </c>
      <c r="G67" s="23">
        <f t="shared" si="1"/>
        <v>7.3892245720040273E-2</v>
      </c>
      <c r="H67" s="5">
        <f>SUM(H66)</f>
        <v>2979</v>
      </c>
      <c r="I67" s="5">
        <f>SUM(I66)</f>
        <v>1404.7</v>
      </c>
      <c r="J67" s="15">
        <f t="shared" si="2"/>
        <v>0.47153407183618667</v>
      </c>
    </row>
    <row r="68" spans="1:10" s="9" customFormat="1">
      <c r="A68" s="7" t="s">
        <v>6</v>
      </c>
      <c r="B68" s="7">
        <f>B67+B65+B60+B57+B55+B27</f>
        <v>22465.5</v>
      </c>
      <c r="C68" s="7">
        <f>C67+C65+C60+C57+C55+C27</f>
        <v>14187.800000000001</v>
      </c>
      <c r="D68" s="15">
        <f t="shared" si="3"/>
        <v>0.6315372459994214</v>
      </c>
      <c r="E68" s="7">
        <f>E67+E65+E60+E57+E55+E27</f>
        <v>14876.300000000001</v>
      </c>
      <c r="F68" s="25">
        <f t="shared" si="0"/>
        <v>0.66218423805390492</v>
      </c>
      <c r="G68" s="25">
        <f t="shared" si="1"/>
        <v>3.0646992054483513E-2</v>
      </c>
      <c r="H68" s="7">
        <f>H67+H65+H60+H57+H55+H27</f>
        <v>13428.020000000002</v>
      </c>
      <c r="I68" s="7">
        <f>I67+I65+I60+I57+I55+I27</f>
        <v>8158.7999999999993</v>
      </c>
      <c r="J68" s="15">
        <f t="shared" si="2"/>
        <v>0.60759516295030824</v>
      </c>
    </row>
    <row r="69" spans="1:10" s="9" customFormat="1">
      <c r="A69" s="13" t="s">
        <v>7</v>
      </c>
      <c r="B69" s="14">
        <v>900</v>
      </c>
      <c r="C69" s="21">
        <v>370</v>
      </c>
      <c r="D69" s="11">
        <f t="shared" si="3"/>
        <v>0.41111111111111109</v>
      </c>
      <c r="E69" s="21">
        <v>370</v>
      </c>
      <c r="F69" s="17">
        <f t="shared" si="0"/>
        <v>0.41111111111111109</v>
      </c>
      <c r="G69" s="17">
        <f t="shared" si="1"/>
        <v>0</v>
      </c>
      <c r="H69" s="21">
        <v>450</v>
      </c>
      <c r="I69" s="21">
        <v>175.8</v>
      </c>
      <c r="J69" s="22">
        <f t="shared" si="2"/>
        <v>0.39066666666666672</v>
      </c>
    </row>
    <row r="70" spans="1:10" s="9" customFormat="1">
      <c r="A70" s="13" t="s">
        <v>81</v>
      </c>
      <c r="B70" s="14">
        <v>1100</v>
      </c>
      <c r="C70" s="21">
        <v>461.9</v>
      </c>
      <c r="D70" s="11">
        <f t="shared" si="3"/>
        <v>0.4199090909090909</v>
      </c>
      <c r="E70" s="21">
        <v>513.5</v>
      </c>
      <c r="F70" s="17">
        <f t="shared" si="0"/>
        <v>0.4668181818181818</v>
      </c>
      <c r="G70" s="17">
        <f t="shared" si="1"/>
        <v>4.69090909090909E-2</v>
      </c>
      <c r="H70" s="21">
        <v>550</v>
      </c>
      <c r="I70" s="21"/>
      <c r="J70" s="22">
        <f t="shared" si="2"/>
        <v>0</v>
      </c>
    </row>
    <row r="71" spans="1:10" s="9" customFormat="1">
      <c r="A71" s="4" t="s">
        <v>8</v>
      </c>
      <c r="B71" s="6">
        <v>83</v>
      </c>
      <c r="C71" s="21">
        <v>96.8</v>
      </c>
      <c r="D71" s="11">
        <f t="shared" si="3"/>
        <v>1.1662650602409639</v>
      </c>
      <c r="E71" s="21">
        <v>96.8</v>
      </c>
      <c r="F71" s="17">
        <f t="shared" ref="F71:F86" si="5">E71/B71</f>
        <v>1.1662650602409639</v>
      </c>
      <c r="G71" s="17">
        <f t="shared" ref="G71:G86" si="6">F71-D71</f>
        <v>0</v>
      </c>
      <c r="H71" s="21">
        <v>41</v>
      </c>
      <c r="I71" s="21"/>
      <c r="J71" s="22">
        <f t="shared" ref="J71:J73" si="7">I71/H71</f>
        <v>0</v>
      </c>
    </row>
    <row r="72" spans="1:10" s="9" customFormat="1" ht="28.8">
      <c r="A72" s="13" t="s">
        <v>77</v>
      </c>
      <c r="B72" s="14">
        <v>5000</v>
      </c>
      <c r="C72" s="21">
        <v>3128.7</v>
      </c>
      <c r="D72" s="11">
        <f t="shared" si="3"/>
        <v>0.62573999999999996</v>
      </c>
      <c r="E72" s="21">
        <v>3659.6</v>
      </c>
      <c r="F72" s="17">
        <f t="shared" si="5"/>
        <v>0.73192000000000002</v>
      </c>
      <c r="G72" s="17">
        <f t="shared" si="6"/>
        <v>0.10618000000000005</v>
      </c>
      <c r="H72" s="21">
        <v>3998.1</v>
      </c>
      <c r="I72" s="21">
        <v>1980.5</v>
      </c>
      <c r="J72" s="22">
        <f t="shared" si="7"/>
        <v>0.49536029614066684</v>
      </c>
    </row>
    <row r="73" spans="1:10" s="9" customFormat="1" ht="28.8">
      <c r="A73" s="5" t="s">
        <v>9</v>
      </c>
      <c r="B73" s="5">
        <f>SUM(B69:B72)</f>
        <v>7083</v>
      </c>
      <c r="C73" s="5">
        <f>SUM(C69:C72)</f>
        <v>4057.3999999999996</v>
      </c>
      <c r="D73" s="15">
        <f t="shared" si="3"/>
        <v>0.57283636877029498</v>
      </c>
      <c r="E73" s="5">
        <f>SUM(E69:E72)</f>
        <v>4639.8999999999996</v>
      </c>
      <c r="F73" s="23">
        <f t="shared" si="5"/>
        <v>0.6550755329662572</v>
      </c>
      <c r="G73" s="23">
        <f t="shared" si="6"/>
        <v>8.2239164195962222E-2</v>
      </c>
      <c r="H73" s="5">
        <f>SUM(H69:H72)</f>
        <v>5039.1000000000004</v>
      </c>
      <c r="I73" s="5">
        <f>SUM(I69:I72)</f>
        <v>2156.3000000000002</v>
      </c>
      <c r="J73" s="15">
        <f t="shared" si="7"/>
        <v>0.42791371475064993</v>
      </c>
    </row>
    <row r="74" spans="1:10" s="18" customFormat="1" ht="28.8">
      <c r="A74" s="13" t="s">
        <v>10</v>
      </c>
      <c r="B74" s="14">
        <v>70</v>
      </c>
      <c r="C74" s="20">
        <v>35.6</v>
      </c>
      <c r="D74" s="17">
        <f t="shared" si="3"/>
        <v>0.50857142857142856</v>
      </c>
      <c r="E74" s="20">
        <v>35.6</v>
      </c>
      <c r="F74" s="17">
        <f t="shared" si="5"/>
        <v>0.50857142857142856</v>
      </c>
      <c r="G74" s="17">
        <f t="shared" si="6"/>
        <v>0</v>
      </c>
      <c r="H74" s="20">
        <v>35</v>
      </c>
      <c r="I74" s="20">
        <v>6.5</v>
      </c>
      <c r="J74" s="17"/>
    </row>
    <row r="75" spans="1:10">
      <c r="A75" s="5" t="s">
        <v>11</v>
      </c>
      <c r="B75" s="5">
        <f>SUM(B74)</f>
        <v>70</v>
      </c>
      <c r="C75" s="5">
        <f>C74</f>
        <v>35.6</v>
      </c>
      <c r="D75" s="15">
        <f t="shared" ref="D75:D85" si="8">C75/B75</f>
        <v>0.50857142857142856</v>
      </c>
      <c r="E75" s="5">
        <f>E74</f>
        <v>35.6</v>
      </c>
      <c r="F75" s="23">
        <f t="shared" si="5"/>
        <v>0.50857142857142856</v>
      </c>
      <c r="G75" s="23">
        <f t="shared" si="6"/>
        <v>0</v>
      </c>
      <c r="H75" s="5">
        <f>H74</f>
        <v>35</v>
      </c>
      <c r="I75" s="5">
        <f>I74</f>
        <v>6.5</v>
      </c>
      <c r="J75" s="15">
        <f t="shared" ref="J75:J76" si="9">I75/H75</f>
        <v>0.18571428571428572</v>
      </c>
    </row>
    <row r="76" spans="1:10">
      <c r="A76" s="7" t="s">
        <v>12</v>
      </c>
      <c r="B76" s="7">
        <f>B75+B73</f>
        <v>7153</v>
      </c>
      <c r="C76" s="7">
        <f>C73+C75</f>
        <v>4092.9999999999995</v>
      </c>
      <c r="D76" s="15">
        <f t="shared" si="8"/>
        <v>0.57220746539913314</v>
      </c>
      <c r="E76" s="7">
        <f>E73+E75</f>
        <v>4675.5</v>
      </c>
      <c r="F76" s="25">
        <f t="shared" si="5"/>
        <v>0.65364182860338316</v>
      </c>
      <c r="G76" s="25">
        <f t="shared" si="6"/>
        <v>8.1434363204250015E-2</v>
      </c>
      <c r="H76" s="7">
        <f>H73+H75</f>
        <v>5074.1000000000004</v>
      </c>
      <c r="I76" s="7">
        <f>I73+I75</f>
        <v>2162.8000000000002</v>
      </c>
      <c r="J76" s="15">
        <f t="shared" si="9"/>
        <v>0.42624307759011448</v>
      </c>
    </row>
    <row r="77" spans="1:10">
      <c r="A77" s="13" t="s">
        <v>78</v>
      </c>
      <c r="B77" s="14">
        <v>230</v>
      </c>
      <c r="C77" s="21">
        <v>174.2</v>
      </c>
      <c r="D77" s="11">
        <f t="shared" si="8"/>
        <v>0.75739130434782609</v>
      </c>
      <c r="E77" s="21">
        <v>174.2</v>
      </c>
      <c r="F77" s="17">
        <f t="shared" si="5"/>
        <v>0.75739130434782609</v>
      </c>
      <c r="G77" s="17">
        <f t="shared" si="6"/>
        <v>0</v>
      </c>
      <c r="H77" s="21">
        <v>172.5</v>
      </c>
      <c r="I77" s="21">
        <v>66.7</v>
      </c>
      <c r="J77" s="11"/>
    </row>
    <row r="78" spans="1:10" s="3" customFormat="1">
      <c r="A78" s="5" t="s">
        <v>13</v>
      </c>
      <c r="B78" s="5">
        <f>SUM(B77)</f>
        <v>230</v>
      </c>
      <c r="C78" s="5">
        <f>SUM(C77)</f>
        <v>174.2</v>
      </c>
      <c r="D78" s="15">
        <f t="shared" si="8"/>
        <v>0.75739130434782609</v>
      </c>
      <c r="E78" s="5">
        <f>SUM(E77)</f>
        <v>174.2</v>
      </c>
      <c r="F78" s="23">
        <f t="shared" si="5"/>
        <v>0.75739130434782609</v>
      </c>
      <c r="G78" s="23">
        <f t="shared" si="6"/>
        <v>0</v>
      </c>
      <c r="H78" s="5">
        <f>SUM(H77)</f>
        <v>172.5</v>
      </c>
      <c r="I78" s="5">
        <f>SUM(I77)</f>
        <v>66.7</v>
      </c>
      <c r="J78" s="15">
        <f t="shared" ref="J78" si="10">I78/H78</f>
        <v>0.38666666666666666</v>
      </c>
    </row>
    <row r="79" spans="1:10" s="19" customFormat="1" ht="57.6">
      <c r="A79" s="13" t="s">
        <v>22</v>
      </c>
      <c r="B79" s="13">
        <v>140</v>
      </c>
      <c r="C79" s="20">
        <v>28</v>
      </c>
      <c r="D79" s="17">
        <f t="shared" si="8"/>
        <v>0.2</v>
      </c>
      <c r="E79" s="20">
        <v>39.700000000000003</v>
      </c>
      <c r="F79" s="17">
        <f t="shared" si="5"/>
        <v>0.28357142857142859</v>
      </c>
      <c r="G79" s="17">
        <f t="shared" si="6"/>
        <v>8.3571428571428574E-2</v>
      </c>
      <c r="H79" s="20">
        <v>105</v>
      </c>
      <c r="I79" s="20">
        <v>27.5</v>
      </c>
      <c r="J79" s="17"/>
    </row>
    <row r="80" spans="1:10" s="3" customFormat="1">
      <c r="A80" s="5" t="s">
        <v>23</v>
      </c>
      <c r="B80" s="5">
        <f>SUM(B79)</f>
        <v>140</v>
      </c>
      <c r="C80" s="5">
        <f>C79</f>
        <v>28</v>
      </c>
      <c r="D80" s="15">
        <f t="shared" si="8"/>
        <v>0.2</v>
      </c>
      <c r="E80" s="5">
        <f>E79</f>
        <v>39.700000000000003</v>
      </c>
      <c r="F80" s="23">
        <f t="shared" si="5"/>
        <v>0.28357142857142859</v>
      </c>
      <c r="G80" s="23">
        <f t="shared" si="6"/>
        <v>8.3571428571428574E-2</v>
      </c>
      <c r="H80" s="5">
        <f>H79</f>
        <v>105</v>
      </c>
      <c r="I80" s="5">
        <f>I79</f>
        <v>27.5</v>
      </c>
      <c r="J80" s="15">
        <f t="shared" ref="J80" si="11">I80/H80</f>
        <v>0.26190476190476192</v>
      </c>
    </row>
    <row r="81" spans="1:10" s="18" customFormat="1">
      <c r="A81" s="13" t="s">
        <v>14</v>
      </c>
      <c r="B81" s="14">
        <v>41</v>
      </c>
      <c r="C81" s="20">
        <v>32.1</v>
      </c>
      <c r="D81" s="17">
        <f t="shared" si="8"/>
        <v>0.78292682926829271</v>
      </c>
      <c r="E81" s="20">
        <v>32.1</v>
      </c>
      <c r="F81" s="17">
        <f t="shared" si="5"/>
        <v>0.78292682926829271</v>
      </c>
      <c r="G81" s="17">
        <f t="shared" si="6"/>
        <v>0</v>
      </c>
      <c r="H81" s="20">
        <v>30.6</v>
      </c>
      <c r="I81" s="20"/>
      <c r="J81" s="17"/>
    </row>
    <row r="82" spans="1:10">
      <c r="A82" s="5" t="s">
        <v>15</v>
      </c>
      <c r="B82" s="5">
        <f>SUM(B81)</f>
        <v>41</v>
      </c>
      <c r="C82" s="5">
        <f>C81</f>
        <v>32.1</v>
      </c>
      <c r="D82" s="15">
        <f t="shared" si="8"/>
        <v>0.78292682926829271</v>
      </c>
      <c r="E82" s="5">
        <f>E81</f>
        <v>32.1</v>
      </c>
      <c r="F82" s="23">
        <f t="shared" si="5"/>
        <v>0.78292682926829271</v>
      </c>
      <c r="G82" s="23">
        <f t="shared" si="6"/>
        <v>0</v>
      </c>
      <c r="H82" s="5">
        <f>H81</f>
        <v>30.6</v>
      </c>
      <c r="I82" s="5">
        <f>I81</f>
        <v>0</v>
      </c>
      <c r="J82" s="15">
        <f t="shared" ref="J82:J83" si="12">I82/H82</f>
        <v>0</v>
      </c>
    </row>
    <row r="83" spans="1:10" ht="28.8">
      <c r="A83" s="7" t="s">
        <v>16</v>
      </c>
      <c r="B83" s="7">
        <f>B82+B80+B78</f>
        <v>411</v>
      </c>
      <c r="C83" s="7">
        <f>C78+C82+C80</f>
        <v>234.29999999999998</v>
      </c>
      <c r="D83" s="15">
        <f t="shared" si="8"/>
        <v>0.57007299270072986</v>
      </c>
      <c r="E83" s="7">
        <f>E78+E82+E80</f>
        <v>246</v>
      </c>
      <c r="F83" s="25">
        <f t="shared" si="5"/>
        <v>0.59854014598540151</v>
      </c>
      <c r="G83" s="25">
        <f t="shared" si="6"/>
        <v>2.8467153284671642E-2</v>
      </c>
      <c r="H83" s="7">
        <f>H78+H82+H80</f>
        <v>308.10000000000002</v>
      </c>
      <c r="I83" s="7">
        <f>I78+I82+I80</f>
        <v>94.2</v>
      </c>
      <c r="J83" s="15">
        <f t="shared" si="12"/>
        <v>0.30574488802336902</v>
      </c>
    </row>
    <row r="84" spans="1:10" s="18" customFormat="1" ht="28.8">
      <c r="A84" s="13" t="s">
        <v>21</v>
      </c>
      <c r="B84" s="13">
        <v>2211</v>
      </c>
      <c r="C84" s="20">
        <v>291.3</v>
      </c>
      <c r="D84" s="17">
        <f t="shared" si="8"/>
        <v>0.13175033921302579</v>
      </c>
      <c r="E84" s="20">
        <v>365.5</v>
      </c>
      <c r="F84" s="17">
        <f t="shared" si="5"/>
        <v>0.1653098145635459</v>
      </c>
      <c r="G84" s="17">
        <f t="shared" si="6"/>
        <v>3.3559475350520118E-2</v>
      </c>
      <c r="H84" s="20">
        <v>1658</v>
      </c>
      <c r="I84" s="20">
        <v>86.9</v>
      </c>
      <c r="J84" s="17"/>
    </row>
    <row r="85" spans="1:10">
      <c r="A85" s="7" t="s">
        <v>20</v>
      </c>
      <c r="B85" s="7">
        <f>SUM(B84)</f>
        <v>2211</v>
      </c>
      <c r="C85" s="7">
        <f>SUM(C84)</f>
        <v>291.3</v>
      </c>
      <c r="D85" s="15">
        <f t="shared" si="8"/>
        <v>0.13175033921302579</v>
      </c>
      <c r="E85" s="7">
        <f>SUM(E84)</f>
        <v>365.5</v>
      </c>
      <c r="F85" s="23">
        <f t="shared" si="5"/>
        <v>0.1653098145635459</v>
      </c>
      <c r="G85" s="23">
        <f t="shared" si="6"/>
        <v>3.3559475350520118E-2</v>
      </c>
      <c r="H85" s="7">
        <f>SUM(H84)</f>
        <v>1658</v>
      </c>
      <c r="I85" s="7">
        <f>SUM(I84)</f>
        <v>86.9</v>
      </c>
      <c r="J85" s="15">
        <f t="shared" ref="J85" si="13">I85/H85</f>
        <v>5.2412545235223165E-2</v>
      </c>
    </row>
    <row r="86" spans="1:10">
      <c r="A86" s="8" t="s">
        <v>17</v>
      </c>
      <c r="B86" s="8">
        <f>B83+B76+B68+B85</f>
        <v>32240.5</v>
      </c>
      <c r="C86" s="8">
        <f>C83+C76+C68+C85</f>
        <v>18806.399999999998</v>
      </c>
      <c r="D86" s="16">
        <f t="shared" ref="D86" si="14">C86/B86* 100%</f>
        <v>0.58331601557047807</v>
      </c>
      <c r="E86" s="8">
        <f>E83+E76+E68+E85</f>
        <v>20163.300000000003</v>
      </c>
      <c r="F86" s="24">
        <f t="shared" si="5"/>
        <v>0.62540283184193801</v>
      </c>
      <c r="G86" s="24">
        <f t="shared" si="6"/>
        <v>4.2086816271459937E-2</v>
      </c>
      <c r="H86" s="8">
        <f>H83+H76+H68+H85</f>
        <v>20468.22</v>
      </c>
      <c r="I86" s="8">
        <f>I83+I76+I68+I85</f>
        <v>10502.699999999999</v>
      </c>
      <c r="J86" s="16">
        <f t="shared" ref="J86" si="15">I86/H86* 100%</f>
        <v>0.51312229397573406</v>
      </c>
    </row>
    <row r="87" spans="1:10">
      <c r="A87" s="2"/>
    </row>
    <row r="88" spans="1:10">
      <c r="A88" s="2"/>
    </row>
    <row r="89" spans="1:10">
      <c r="A89" s="2"/>
      <c r="B89" s="30"/>
      <c r="C89" s="31"/>
    </row>
    <row r="90" spans="1:10">
      <c r="A90" s="2"/>
      <c r="B90" s="27"/>
    </row>
    <row r="91" spans="1:10">
      <c r="A91" s="2"/>
    </row>
    <row r="92" spans="1:10">
      <c r="A92" s="2"/>
    </row>
    <row r="93" spans="1:10">
      <c r="A93" s="2"/>
    </row>
    <row r="94" spans="1:10">
      <c r="A94" s="2"/>
    </row>
    <row r="95" spans="1:10">
      <c r="A95" s="2"/>
    </row>
    <row r="96" spans="1:10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</sheetData>
  <mergeCells count="13">
    <mergeCell ref="I4:I5"/>
    <mergeCell ref="J4:J5"/>
    <mergeCell ref="B89:C89"/>
    <mergeCell ref="A2:J2"/>
    <mergeCell ref="A3:C3"/>
    <mergeCell ref="A4:A5"/>
    <mergeCell ref="B4:B5"/>
    <mergeCell ref="C4:C5"/>
    <mergeCell ref="D4:D5"/>
    <mergeCell ref="E4:E5"/>
    <mergeCell ref="F4:F5"/>
    <mergeCell ref="G4:G5"/>
    <mergeCell ref="H4:H5"/>
  </mergeCells>
  <pageMargins left="0.19685039370078741" right="0.15748031496062992" top="0.15748031496062992" bottom="0.15748031496062992" header="0.31496062992125984" footer="0.31496062992125984"/>
  <pageSetup paperSize="9" scale="84" orientation="landscape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chis-comp1-fo</dc:creator>
  <cp:lastModifiedBy>chis-comp1-fo</cp:lastModifiedBy>
  <cp:lastPrinted>2019-08-08T13:01:46Z</cp:lastPrinted>
  <dcterms:created xsi:type="dcterms:W3CDTF">2014-07-21T10:04:31Z</dcterms:created>
  <dcterms:modified xsi:type="dcterms:W3CDTF">2019-08-08T13:01:48Z</dcterms:modified>
</cp:coreProperties>
</file>